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Checklist" sheetId="1" r:id="rId1"/>
    <sheet name="Summary" sheetId="2" r:id="rId2"/>
    <sheet name="Checklist Notes &amp; Pics" sheetId="3" r:id="rId3"/>
  </sheets>
  <definedNames>
    <definedName name="_xlnm.Print_Area" localSheetId="0">'Checklist'!$A$2:$K$128</definedName>
  </definedNames>
  <calcPr fullCalcOnLoad="1"/>
</workbook>
</file>

<file path=xl/sharedStrings.xml><?xml version="1.0" encoding="utf-8"?>
<sst xmlns="http://schemas.openxmlformats.org/spreadsheetml/2006/main" count="193" uniqueCount="126">
  <si>
    <t xml:space="preserve"> </t>
  </si>
  <si>
    <t>The purpose of the summary worksheet is to quantity the level of continuous improvement.  Acceptance is based on ability, time, resources, and cost of implementing and maintaining controls for all noted marginal and unacceptable ratings.</t>
  </si>
  <si>
    <t>Points Deducted</t>
  </si>
  <si>
    <t>/</t>
  </si>
  <si>
    <t>SCORE SUMMARY</t>
  </si>
  <si>
    <t>#</t>
  </si>
  <si>
    <t>NA</t>
  </si>
  <si>
    <t xml:space="preserve">NA     </t>
  </si>
  <si>
    <t>M = Marginal</t>
  </si>
  <si>
    <t>Sanitary Design Checklist Notes/Pictures</t>
  </si>
  <si>
    <t>Date:</t>
  </si>
  <si>
    <t xml:space="preserve">  </t>
  </si>
  <si>
    <t>S</t>
  </si>
  <si>
    <t>M</t>
  </si>
  <si>
    <t/>
  </si>
  <si>
    <t>CATEGORIES</t>
  </si>
  <si>
    <t>Points / Possible</t>
  </si>
  <si>
    <t>Total</t>
  </si>
  <si>
    <t>Points Available</t>
  </si>
  <si>
    <t>Revised:110730</t>
  </si>
  <si>
    <t>Supersedes:100907</t>
  </si>
  <si>
    <t>S = Satisfactorio</t>
  </si>
  <si>
    <t>U = No satisfactorio</t>
  </si>
  <si>
    <t>Productos lácteos -- Fuera de la tubería</t>
  </si>
  <si>
    <t xml:space="preserve">      Lista de verificación de diseño sanitario</t>
  </si>
  <si>
    <t>Fecha de revisión:</t>
  </si>
  <si>
    <t>Ubicación de revisión:</t>
  </si>
  <si>
    <t>Revisado por:</t>
  </si>
  <si>
    <t>Descripción de la revisión:</t>
  </si>
  <si>
    <t>Observaciones</t>
  </si>
  <si>
    <t>Descripción</t>
  </si>
  <si>
    <t>El equipo está diseñado y fabricado para conservarse en un estado lavable.</t>
  </si>
  <si>
    <t>Las superficies pueden lavarse para alcanzar niveles visibles de limpieza y cumplir los requisitos de inspección previa al inicio de operaciones.</t>
  </si>
  <si>
    <t>Superficies representativas pueden monitorearse antes del arranque, para descartar la presencia de alérgenos residuales o actividad microbiológica.</t>
  </si>
  <si>
    <t>La fabricación de los equipos cumple con la definición “fácil de limpiar” de acuerdo a GMP.</t>
  </si>
  <si>
    <t>Durante la etapa de diseño, se realizó una evaluación de riesgos del producto basada en HACCP, para entender los riesgos relacionados con el tipo de producto.</t>
  </si>
  <si>
    <t>En el diseño seleccionado del equipo se incorporó un método de limpieza adecuado para el riesgo del producto.</t>
  </si>
  <si>
    <t>El diseño del equipo cumple con los requisitos de eficiencia en las especificaciones del mismo.</t>
  </si>
  <si>
    <t>El equipo no tiene defectos visibles que pudiesen presentar fallas durante su vida útil y volverlo imposible de limpiar.</t>
  </si>
  <si>
    <t>PRINCIPIO N.° 1: LAVABLE MICROBIOLÓGICAMENTE</t>
  </si>
  <si>
    <t>Para completar esta lista de verificación, coloque una "X" en la casilla correspondiente;</t>
  </si>
  <si>
    <t>Las superficies de contacto con el producto están hechas de materiales anticorrosivos, no tóxicos y no absorbentes, aprobados por organismos regulatorios como superficie aceptable para contacto con producto.</t>
  </si>
  <si>
    <t xml:space="preserve">Los materiales compuestos y plásticos utilizados permanecerán intactos, sin cambio en su forma, estructura y función debido a los protocolos de limpieza y sanitización. Estos deben poder quitarse y volver a colocarse fácilmente, según se necesite. </t>
  </si>
  <si>
    <t>Las superficies chapadas, pintadas y revestidas no se utilizan como superficie de contacto con alimentos ni como superficie de equipos de procesamiento que se ubiquen directamente sobre las áreas de producto.</t>
  </si>
  <si>
    <t>Si se utilizan revestimientos y chapados en áreas sin contacto con producto, lejos de las zonas de producto, éstos deben diseñarse para permanecer intactos durante la vida útil del equipo.</t>
  </si>
  <si>
    <t>No se usan cinturones de tela para soporte lumbar.</t>
  </si>
  <si>
    <t>Entre los materiales cuyo uso no se permite se incluyen la madera, peltre, aluminio sin revestimiento, aluminio anodizado sin revestimiento.</t>
  </si>
  <si>
    <t>Los metales utilizados son compatibles entre sí.</t>
  </si>
  <si>
    <t>Los empaques y las juntas deben seleccionarse para que sean compatibles con los productos y detergentes utilizados en la línea.</t>
  </si>
  <si>
    <t>Los materiales utilizados en la construcción son compatibles con el producto y las condiciones ambientales a las que se expondrán, así como las técnicas y químicos de limpieza.</t>
  </si>
  <si>
    <t>Todas las superficies en la zona de producto son de fácil acceso para la limpieza e inspección.</t>
  </si>
  <si>
    <t>En la zona de producto, los componentes con superficies inaccesibles deberán permitir el desmontaje de equipos sin necesidad de utilizar herramientas (en conformidad con las leyes locales de seguridad del personal).</t>
  </si>
  <si>
    <t>Cuando no sea posible el acceso o desmontaje, la unidad armada completa será lavable utilizando técnicas que garanticen la limpieza de acuerdo a los riesgos del producto.</t>
  </si>
  <si>
    <t>Las partes permanecen unidas o enganchadas al equipo para facilitar la limpieza y prevenir los daños o pérdidas.  Como alternativa, se proporcionan carritos independientes para partes.</t>
  </si>
  <si>
    <t>La maquinaria y los protectores de cadenas se deslizan lejos de las zonas de producto y pueden quitarse fácilmente (en conformidad con las leyes locales de seguridad del personal).</t>
  </si>
  <si>
    <t>Los recipientes recolectores de producto o bandejas de goteo se quitan fácilmente (en conformidad con las leyes locales de seguridad del personal) para realizar la limpieza, de modo que no se extravían ni separan del equipo.</t>
  </si>
  <si>
    <t>Todas las bandas se quitan fácilmente, o la tensión de la banda se elimina fácilmente sin utilizar herramientas, lo que permite realizar la limpieza de las superficies inferiores.</t>
  </si>
  <si>
    <t>Todas las superficies en la zona sin contacto con producto deberán ser de fácil acceso para la limpieza e inspección.</t>
  </si>
  <si>
    <t>La instalación de áreas de contacto con producto y la trayectoria de las bandas transportadoras se mantendrán a una distancia mínima del suelo de 18”.</t>
  </si>
  <si>
    <t>El diseño del equipo permite una separación de 12 pulgadas del suelo para permitir su limpieza e inspección.</t>
  </si>
  <si>
    <t>El equipo se ubica a 30 pulgadas de estructuras elevadas y a 36 pulgadas del objeto fijo más cercano.</t>
  </si>
  <si>
    <t>Todas las mangueras de aire, vacío y de producto de un equipo, y sus partes, se quitan fácilmente para realizar la limpieza.</t>
  </si>
  <si>
    <t>Todas las mangueras de aire, vacío y de producto son transparentes u opacas y sus superficies internas cumplen con los lineamientos de superficie de contacto con producto.</t>
  </si>
  <si>
    <t>Todas las líneas de servicio (eléctricas, de aire, de vacío) deben estar separadas (no agrupadas) o contenidas en ductos liso o recintos sin polvo, para evitar que se ensucien y/o para permitir la limpieza.</t>
  </si>
  <si>
    <t>PRINCIPIO N.° 2: HECHO CON MATERIALES COMPATIBLES</t>
  </si>
  <si>
    <t>Defecto</t>
  </si>
  <si>
    <t>PRINCIPIO N.° 3:  ACCESIBLES PARA INSPECCIÓN, MANTENIMIENTO Y LIMPIEZA/SANITIZACIÓN</t>
  </si>
  <si>
    <t>PRINCIPIO N.° 4: SIN ACUMULACIÓN DE LÍQUIDOS</t>
  </si>
  <si>
    <t>Todas las superficies deben estar diseñadas para eliminar la acumulación de producto o la acumulación de agua (si esta se usa durante la limpieza y se drena por sí misma).</t>
  </si>
  <si>
    <t>Los materiales utilizados en la construcción no deberán ser absorbentes.</t>
  </si>
  <si>
    <t>Siempre que sea posible, se usan tubos circulares para las barras horizontales en los marcos de los equipos.</t>
  </si>
  <si>
    <t>Cuando se utilicen tubos cuadrados o rectangulares, la superficie plana se gira 45 grados de la posición horizontal, en la medida de lo posible.</t>
  </si>
  <si>
    <t>Todas las superficies abiertas son lo suficientemente resistentes para prevenir la deformación y posterior acumulación de agua.</t>
  </si>
  <si>
    <t>La humedad no gotea, escurre ni se desplaza hacia las zonas de producto.</t>
  </si>
  <si>
    <t>PRINCIPIO N.° 5:  PARTES HUECAS SELLADAS HERMÉTICAMENTE</t>
  </si>
  <si>
    <t>Todas las piezas giratorias, tales como ruedas dentadas o poleas de bandas, deben ser sólidas o estar llenas con una solución colorida y selladas completamente con soldadura continua.</t>
  </si>
  <si>
    <t>Todas las estructuras de tubos huecos estáticos, tales como las piezas de marcos o separadores de cuchillas, están completamente selladas con soldadura continua para prevenir la contaminación del interior.</t>
  </si>
  <si>
    <t>Los tornillos no penetran en las estructuras de tubo hueco.</t>
  </si>
  <si>
    <t>Los ajustes de patas enroscadas (para equipos) se realizan internamente y no penetran las piezas del marco tubular.</t>
  </si>
  <si>
    <t>Se minimiza la cantidad de placas y etiquetas de identificación. Si están presentes, llevan soldadura continua. No hay placas (a menudo selladas con masilla) sujetas con remaches ni tornillos.</t>
  </si>
  <si>
    <t>No existen áreas huecas que permitan infestación que promueva y mantenga el crecimiento y albergue microbiano.</t>
  </si>
  <si>
    <t>PRINCIPIO N.° 6: SIN NICHOS</t>
  </si>
  <si>
    <t>El equipo está diseñado para prevenir el ingreso, supervivencia y multiplicación de microorganismos, actividad de insectos o alérgenos en áreas huecas o nichos.</t>
  </si>
  <si>
    <t>No existen uniones sobrepuestas.  Por ejemplo, los baleros se encuentran suspendidos por una estructura en lugar de encontrarse sujetos directamente a los lados de la banda transportadora mediante una superficie empalmada.</t>
  </si>
  <si>
    <t>Los sellos y empaques están diseñados para reducir al máximo el contacto con producto.</t>
  </si>
  <si>
    <t>Todas las superficies cercanas a las zonas de contacto con producto están diseñadas como si fuesen zonas de contacto con producto.</t>
  </si>
  <si>
    <t>Las bisagras tipo piano, el dibujo para maximizar agarre, las fundas trenzadas, las roscas expuestas y los tornillos de cabeza hueca no son diseños aprobados.</t>
  </si>
  <si>
    <t>Los raspadores de banda no tienen uniones empalmadas y pueden quitarse sin utilizar herramientas.</t>
  </si>
  <si>
    <t>Los soportes de la banda se fabrican a partir de una sola pieza de material.</t>
  </si>
  <si>
    <t>Las zonas de contacto con producto y las zonas adyacentes no tienen juntas abiertas, ranuras, roscas internas, remaches, etc.</t>
  </si>
  <si>
    <t>Todas las superficies deben estar diseñadas para eliminar la acumulación de agua y para drenarse por sí mismas.</t>
  </si>
  <si>
    <t>No se permiten espacios o terminaciones sin salida. Todas las áreas del equipo permiten el acceso para limpieza y tratamiento, con el fin de permitir la eliminación de residuos de alérgenos, actividad microbiológica o indicios de insectos.</t>
  </si>
  <si>
    <t>No se usan tornillos en la zona de contacto con el producto, ni sobre esta.</t>
  </si>
  <si>
    <t>Los tornillos que pueden estar en una superficie de contacto con producto deben utilizar la rosca de resguardo ACME 60º</t>
  </si>
  <si>
    <t>En caso de que sean necesarios los tornillos, estos no tienen roscas expuestas y tienen un método positivo de bloqueo para prevenir las caídas o pérdidas debido a las vibraciones.</t>
  </si>
  <si>
    <t>PRINCIPIO N.° 7: DESEMPEÑO OPERATIVO HIGIÉNICO</t>
  </si>
  <si>
    <t>Los botones de los páneles de control se limpian y sanitizan fácilmente durante el funcionamiento.</t>
  </si>
  <si>
    <t>Todo el aire comprimido utilizado para soplar sobre el producto o las superficies de contacto, se filtra a un nivel mínimo de 0.3 micras y se seca para prevenir la formación de humedad en el sistema de tuberías.</t>
  </si>
  <si>
    <t>No hay rodamientos o baleros presentes en las zonas de contacto con producto.</t>
  </si>
  <si>
    <t>Durante las operaciones, la separación entre las áreas de contacto con producto y las áreas sin contacto con el mismo previene la contaminación cruzada.</t>
  </si>
  <si>
    <t>Todas las superficies cercanas a la zona de contacto con producto están diseñadas como si fuesen áreas de zona de contacto con producto.</t>
  </si>
  <si>
    <t>Las superficies de contacto con producto están hechas para prevenir la acumulación de residuos de producto durante el funcionamiento.</t>
  </si>
  <si>
    <t>Los ejes que atraviesen una zona de contacto con producto tendrán un espacio de aire para prevenir la contaminación del producto.</t>
  </si>
  <si>
    <t>PRINCIPIO N.° 8: DISEÑO HIGIÉNICO DE LOS RECINTOS DE MANTENIMIENTO</t>
  </si>
  <si>
    <t>Los discos, protectores de cadenas, cajas de control eléctrico y baleros no están ubicados sobre las zonas expuestas de contacto con producto.</t>
  </si>
  <si>
    <t>Las cajas de control y conexión están sujetas al marco de forma coherente con los principios del diseño sanitario.</t>
  </si>
  <si>
    <t>Las líneas y tuberías para el suministro de servicios están separadas para prevenir la formación de puntos de acumulación y permitir la limpieza.</t>
  </si>
  <si>
    <t>Las líneas de servicios y tuberías son lavables y se encuentran a una distancia de 12 pulgadas del piso.</t>
  </si>
  <si>
    <t>Los ductos y líneas de suministro no pasan sobre las áreas de contacto con producto.</t>
  </si>
  <si>
    <t>Los recintos de mantenimiento que se encuentran en áreas que se lavan aplicando agua extensivamente deben poder estar expuestos al agua y a los químicos utilizados durante la limpieza y sanitización (proteger con una bolsa plástica no es aceptable).</t>
  </si>
  <si>
    <t>PRINCIPIO N.° 9: COMPATIBILIDAD HIGIÉNICA CON OTROS SISTEMAS</t>
  </si>
  <si>
    <t>Los sistemas de escape (para gases) tienen juntas soldadas con suficiente acceso para su limpieza e inspección.</t>
  </si>
  <si>
    <t>Las secciones de ductos verticales tienen un drenaje (p. ej., en el piso) para prevenir que el líquido drenado regrese hacia el equipo.</t>
  </si>
  <si>
    <t>Se proporcionan escapes independientes para las zonas de contacto con producto crudo y las zonas de contacto con producto listo para el consumo (RTE).</t>
  </si>
  <si>
    <t>Hay sistemas CIP diseñados, instalados y validados (a través de un tercero reconocido) en secciones de los ductos o tuberías que no se pueden limpiar fácilmente a través de las aberturas de acceso.</t>
  </si>
  <si>
    <t>El equipo está diseñado para cumplir con criterios de capacidad de infraestructura para aguas residuales, con el fin de garantizar que no se produzcan acumulaciones de líneas de drenajes durante las operaciones normales.</t>
  </si>
  <si>
    <t>PRINCIPIO N.° 10: sanitización integrada al diseño de las instalaciones</t>
  </si>
  <si>
    <t>La temperatura, el caudal y la presión del agua cumplen requisitos específicos en el punto de uso.</t>
  </si>
  <si>
    <t>Cuando no están en uso, las mangueras de limpieza se almacenan fuera de las áreas de procesamiento.</t>
  </si>
  <si>
    <t>Los sistemas de enjuague funcionan a la presión del suministro municipal de agua para reducir el exceso de rociado y la creación de aerosoles.</t>
  </si>
  <si>
    <t xml:space="preserve">En las áreas de transición hay lavabos (manos libres) para lavarse y sanitizarse las manos </t>
  </si>
  <si>
    <t>Hay barreras (baños para calzado, dispensadores de espuma en la entrada, lavadores de botas) ubicadas en lugares requeridos para mantener zonas de control.</t>
  </si>
  <si>
    <t>Se proporcionan sistemas de limpieza (COP, CIP, lavadores de equipo) para facilitar la limpieza y sanitización adecuada de equipos, de acuerdo con necesidades de sanitización.</t>
  </si>
  <si>
    <t xml:space="preserve">
fuera de</t>
  </si>
  <si>
    <t>NS</t>
  </si>
  <si>
    <t xml:space="preserve">
La puntuación total se calculará automáticamente y se podrá ver en la página Resumen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</si>
</sst>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_);_(* \(#,##0.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7">
    <font>
      <sz val="10"/>
      <name val="Arial"/>
      <family val="0"/>
    </font>
    <font>
      <b/>
      <sz val="12"/>
      <name val="Arial"/>
      <family val="0"/>
    </font>
    <font>
      <i/>
      <sz val="12"/>
      <name val="Arial"/>
      <family val="0"/>
    </font>
    <font>
      <b/>
      <i/>
      <sz val="12"/>
      <name val="Arial"/>
      <family val="0"/>
    </font>
    <font>
      <sz val="10"/>
      <name val="Times New Roman"/>
      <family val="1"/>
    </font>
    <font>
      <sz val="8"/>
      <name val="Times New Roman"/>
      <family val="1"/>
    </font>
    <font>
      <b/>
      <sz val="10"/>
      <name val="Arial"/>
      <family val="2"/>
    </font>
    <font>
      <b/>
      <sz val="12"/>
      <color indexed="16"/>
      <name val="Arial"/>
      <family val="2"/>
    </font>
    <font>
      <sz val="16"/>
      <name val="Arial"/>
      <family val="2"/>
    </font>
    <font>
      <b/>
      <sz val="10"/>
      <color indexed="16"/>
      <name val="Arial"/>
      <family val="2"/>
    </font>
    <font>
      <b/>
      <sz val="14"/>
      <color indexed="16"/>
      <name val="Arial"/>
      <family val="2"/>
    </font>
    <font>
      <b/>
      <sz val="12"/>
      <name val="Tahoma"/>
      <family val="2"/>
    </font>
    <font>
      <sz val="10"/>
      <name val="Tahoma"/>
      <family val="2"/>
    </font>
    <font>
      <sz val="10"/>
      <color indexed="10"/>
      <name val="Tahoma"/>
      <family val="2"/>
    </font>
    <font>
      <sz val="8"/>
      <name val="Tahoma"/>
      <family val="2"/>
    </font>
    <font>
      <sz val="8.5"/>
      <name val="Tahoma"/>
      <family val="2"/>
    </font>
    <font>
      <sz val="7"/>
      <name val="Tahoma"/>
      <family val="2"/>
    </font>
    <font>
      <b/>
      <sz val="10"/>
      <name val="Tahoma"/>
      <family val="2"/>
    </font>
    <font>
      <b/>
      <sz val="8.5"/>
      <name val="Tahoma"/>
      <family val="2"/>
    </font>
    <font>
      <b/>
      <sz val="8"/>
      <name val="Tahoma"/>
      <family val="2"/>
    </font>
    <font>
      <sz val="9"/>
      <name val="Tahoma"/>
      <family val="2"/>
    </font>
    <font>
      <b/>
      <sz val="12"/>
      <color indexed="16"/>
      <name val="Tahoma"/>
      <family val="2"/>
    </font>
    <font>
      <sz val="16"/>
      <name val="Tahoma"/>
      <family val="2"/>
    </font>
    <font>
      <u val="single"/>
      <sz val="9"/>
      <name val="Tahoma"/>
      <family val="2"/>
    </font>
    <font>
      <i/>
      <sz val="11"/>
      <color indexed="12"/>
      <name val="Tahoma"/>
      <family val="2"/>
    </font>
    <font>
      <b/>
      <sz val="12"/>
      <color indexed="10"/>
      <name val="Tahoma"/>
      <family val="2"/>
    </font>
    <font>
      <sz val="10"/>
      <color indexed="8"/>
      <name val="Tahoma"/>
      <family val="2"/>
    </font>
    <font>
      <b/>
      <sz val="14"/>
      <color indexed="16"/>
      <name val="Tahoma"/>
      <family val="2"/>
    </font>
    <font>
      <b/>
      <sz val="14"/>
      <color indexed="30"/>
      <name val="Times New Roman"/>
      <family val="1"/>
    </font>
    <font>
      <b/>
      <sz val="11"/>
      <color indexed="8"/>
      <name val="Calibri"/>
      <family val="2"/>
    </font>
    <font>
      <sz val="11"/>
      <color indexed="8"/>
      <name val="Calibri"/>
      <family val="2"/>
    </font>
    <font>
      <b/>
      <u val="single"/>
      <sz val="11"/>
      <name val="Arial"/>
      <family val="2"/>
    </font>
    <font>
      <sz val="8"/>
      <name val="Arial"/>
      <family val="2"/>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rgb="FF80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medium"/>
      <right style="thin"/>
      <top style="medium"/>
      <bottom style="thin"/>
    </border>
    <border>
      <left style="thin"/>
      <right>
        <color indexed="63"/>
      </right>
      <top style="medium"/>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xf>
    <xf numFmtId="0" fontId="5" fillId="0" borderId="0" xfId="0" applyFont="1" applyAlignment="1">
      <alignment horizontal="center" wrapText="1"/>
    </xf>
    <xf numFmtId="0" fontId="0" fillId="0" borderId="0" xfId="0" applyFont="1" applyAlignment="1">
      <alignment horizontal="center" vertical="top"/>
    </xf>
    <xf numFmtId="0" fontId="8" fillId="0" borderId="0" xfId="0" applyFont="1" applyAlignment="1">
      <alignment horizontal="center" vertical="top"/>
    </xf>
    <xf numFmtId="0" fontId="0" fillId="0" borderId="11"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xf>
    <xf numFmtId="0" fontId="0" fillId="0" borderId="0" xfId="0" applyAlignment="1">
      <alignment wrapText="1"/>
    </xf>
    <xf numFmtId="0" fontId="0" fillId="0" borderId="0" xfId="0" applyBorder="1" applyAlignment="1">
      <alignment/>
    </xf>
    <xf numFmtId="0" fontId="0" fillId="0" borderId="0" xfId="0" applyFont="1" applyBorder="1" applyAlignment="1">
      <alignment horizontal="center" vertical="top"/>
    </xf>
    <xf numFmtId="0" fontId="9" fillId="0" borderId="0" xfId="0" applyFont="1" applyAlignment="1">
      <alignment horizontal="right"/>
    </xf>
    <xf numFmtId="0" fontId="10" fillId="0" borderId="0" xfId="0" applyFont="1" applyAlignment="1">
      <alignment vertical="center"/>
    </xf>
    <xf numFmtId="14" fontId="0" fillId="0" borderId="0" xfId="0" applyNumberFormat="1" applyFont="1" applyBorder="1" applyAlignment="1">
      <alignment horizontal="center" vertical="top"/>
    </xf>
    <xf numFmtId="0" fontId="8" fillId="0" borderId="0" xfId="0" applyFont="1" applyBorder="1" applyAlignment="1">
      <alignment horizontal="center" vertical="top"/>
    </xf>
    <xf numFmtId="0" fontId="7" fillId="0" borderId="0" xfId="0" applyFont="1" applyAlignment="1">
      <alignment horizontal="left"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5" xfId="0" applyFont="1" applyBorder="1" applyAlignment="1">
      <alignment horizontal="center" vertical="top"/>
    </xf>
    <xf numFmtId="0" fontId="4"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2" fillId="0" borderId="10" xfId="0" applyFont="1" applyBorder="1" applyAlignment="1">
      <alignment horizontal="center" vertical="top" wrapText="1"/>
    </xf>
    <xf numFmtId="0" fontId="12" fillId="0" borderId="11" xfId="0" applyFont="1" applyBorder="1" applyAlignment="1">
      <alignment/>
    </xf>
    <xf numFmtId="0" fontId="12" fillId="0" borderId="10" xfId="0" applyFont="1" applyBorder="1" applyAlignment="1">
      <alignment horizontal="center"/>
    </xf>
    <xf numFmtId="0" fontId="12" fillId="0" borderId="10" xfId="0" applyFont="1" applyBorder="1" applyAlignment="1">
      <alignment/>
    </xf>
    <xf numFmtId="0" fontId="13" fillId="0" borderId="10" xfId="0" applyFont="1" applyBorder="1" applyAlignment="1">
      <alignment/>
    </xf>
    <xf numFmtId="164" fontId="12" fillId="0" borderId="10" xfId="0" applyNumberFormat="1" applyFont="1" applyBorder="1" applyAlignment="1" applyProtection="1">
      <alignment horizontal="center" vertical="top"/>
      <protection/>
    </xf>
    <xf numFmtId="0" fontId="12" fillId="0" borderId="10" xfId="0" applyFont="1" applyBorder="1" applyAlignment="1">
      <alignment vertical="top" wrapText="1"/>
    </xf>
    <xf numFmtId="0" fontId="15" fillId="0" borderId="10" xfId="0" applyFont="1" applyBorder="1" applyAlignment="1">
      <alignment wrapText="1"/>
    </xf>
    <xf numFmtId="0" fontId="12" fillId="0" borderId="10" xfId="0" applyFont="1" applyBorder="1" applyAlignment="1">
      <alignment horizontal="center" vertical="center"/>
    </xf>
    <xf numFmtId="0" fontId="12" fillId="0" borderId="10" xfId="0" applyFont="1" applyBorder="1" applyAlignment="1">
      <alignment vertical="center"/>
    </xf>
    <xf numFmtId="0" fontId="15" fillId="0" borderId="16" xfId="0" applyFont="1" applyBorder="1" applyAlignment="1">
      <alignment wrapText="1"/>
    </xf>
    <xf numFmtId="0" fontId="12" fillId="0" borderId="16" xfId="0" applyFont="1" applyBorder="1" applyAlignment="1">
      <alignment horizontal="center" vertical="center"/>
    </xf>
    <xf numFmtId="0" fontId="12" fillId="0" borderId="16" xfId="0" applyFont="1" applyBorder="1" applyAlignment="1">
      <alignment vertical="center"/>
    </xf>
    <xf numFmtId="164" fontId="16" fillId="0" borderId="10" xfId="0" applyNumberFormat="1" applyFont="1" applyBorder="1" applyAlignment="1" applyProtection="1">
      <alignment horizontal="left"/>
      <protection/>
    </xf>
    <xf numFmtId="0" fontId="15" fillId="0" borderId="10" xfId="0" applyFont="1" applyBorder="1" applyAlignment="1">
      <alignment vertical="center" wrapText="1"/>
    </xf>
    <xf numFmtId="164" fontId="12" fillId="0" borderId="10" xfId="0" applyNumberFormat="1" applyFont="1" applyBorder="1" applyAlignment="1" applyProtection="1">
      <alignment/>
      <protection/>
    </xf>
    <xf numFmtId="164" fontId="12" fillId="0" borderId="10" xfId="0" applyNumberFormat="1" applyFont="1" applyBorder="1" applyAlignment="1" applyProtection="1">
      <alignment horizontal="left"/>
      <protection/>
    </xf>
    <xf numFmtId="164" fontId="17" fillId="0" borderId="10" xfId="0" applyNumberFormat="1" applyFont="1" applyBorder="1" applyAlignment="1" applyProtection="1">
      <alignment horizontal="left" vertical="top"/>
      <protection/>
    </xf>
    <xf numFmtId="0" fontId="15" fillId="0" borderId="11" xfId="0" applyFont="1" applyBorder="1" applyAlignment="1">
      <alignment vertical="center" wrapText="1"/>
    </xf>
    <xf numFmtId="0" fontId="18" fillId="0" borderId="11" xfId="0" applyFont="1" applyBorder="1" applyAlignment="1">
      <alignment/>
    </xf>
    <xf numFmtId="164" fontId="19" fillId="0" borderId="10" xfId="0" applyNumberFormat="1" applyFont="1" applyBorder="1" applyAlignment="1" applyProtection="1">
      <alignment horizontal="left"/>
      <protection/>
    </xf>
    <xf numFmtId="0" fontId="18" fillId="0" borderId="10" xfId="0" applyFont="1" applyBorder="1" applyAlignment="1">
      <alignment/>
    </xf>
    <xf numFmtId="164" fontId="12" fillId="0" borderId="10" xfId="0" applyNumberFormat="1" applyFont="1" applyBorder="1" applyAlignment="1" applyProtection="1">
      <alignment horizontal="center"/>
      <protection/>
    </xf>
    <xf numFmtId="164" fontId="12" fillId="0" borderId="10" xfId="0" applyNumberFormat="1" applyFont="1" applyBorder="1" applyAlignment="1" applyProtection="1">
      <alignment horizontal="center" vertical="center"/>
      <protection/>
    </xf>
    <xf numFmtId="0" fontId="13" fillId="0" borderId="10" xfId="0" applyFont="1" applyBorder="1" applyAlignment="1">
      <alignment vertical="center"/>
    </xf>
    <xf numFmtId="164" fontId="14" fillId="0" borderId="10" xfId="0" applyNumberFormat="1" applyFont="1" applyBorder="1" applyAlignment="1" applyProtection="1">
      <alignment horizontal="left"/>
      <protection/>
    </xf>
    <xf numFmtId="0" fontId="15" fillId="0" borderId="10" xfId="0" applyFont="1" applyBorder="1" applyAlignment="1">
      <alignment/>
    </xf>
    <xf numFmtId="2" fontId="12" fillId="0" borderId="10" xfId="0" applyNumberFormat="1" applyFont="1" applyBorder="1" applyAlignment="1" applyProtection="1">
      <alignment horizontal="center" vertical="top"/>
      <protection/>
    </xf>
    <xf numFmtId="0" fontId="12" fillId="0" borderId="10" xfId="0" applyFont="1" applyBorder="1" applyAlignment="1">
      <alignment horizontal="center" vertical="top"/>
    </xf>
    <xf numFmtId="0" fontId="14" fillId="0" borderId="10" xfId="0" applyFont="1" applyBorder="1" applyAlignment="1">
      <alignment horizontal="left"/>
    </xf>
    <xf numFmtId="0" fontId="12" fillId="0" borderId="10" xfId="0" applyFont="1" applyBorder="1" applyAlignment="1">
      <alignment vertical="top"/>
    </xf>
    <xf numFmtId="0" fontId="17" fillId="0" borderId="10" xfId="0" applyFont="1" applyBorder="1" applyAlignment="1">
      <alignment/>
    </xf>
    <xf numFmtId="164" fontId="12" fillId="0" borderId="10" xfId="0" applyNumberFormat="1" applyFont="1" applyBorder="1" applyAlignment="1" applyProtection="1">
      <alignment horizontal="left" vertical="top"/>
      <protection/>
    </xf>
    <xf numFmtId="164" fontId="12" fillId="0" borderId="10" xfId="0" applyNumberFormat="1" applyFont="1" applyBorder="1" applyAlignment="1" applyProtection="1">
      <alignment horizontal="left" vertical="center"/>
      <protection/>
    </xf>
    <xf numFmtId="0" fontId="17" fillId="0" borderId="10" xfId="0" applyFont="1" applyBorder="1" applyAlignment="1">
      <alignment horizontal="left" vertical="top"/>
    </xf>
    <xf numFmtId="166" fontId="12" fillId="0" borderId="10" xfId="0" applyNumberFormat="1" applyFont="1" applyBorder="1" applyAlignment="1" applyProtection="1">
      <alignment horizontal="center" vertical="top"/>
      <protection/>
    </xf>
    <xf numFmtId="0" fontId="13" fillId="0" borderId="16" xfId="0" applyFont="1" applyBorder="1" applyAlignment="1">
      <alignment vertical="center"/>
    </xf>
    <xf numFmtId="0" fontId="13" fillId="0" borderId="11" xfId="0" applyFont="1" applyBorder="1" applyAlignment="1">
      <alignment/>
    </xf>
    <xf numFmtId="164" fontId="13" fillId="0" borderId="10" xfId="0" applyNumberFormat="1" applyFont="1" applyBorder="1" applyAlignment="1" applyProtection="1">
      <alignment horizontal="center"/>
      <protection/>
    </xf>
    <xf numFmtId="0" fontId="13" fillId="0" borderId="10" xfId="0" applyFont="1" applyBorder="1" applyAlignment="1">
      <alignment horizontal="center" vertical="center"/>
    </xf>
    <xf numFmtId="0" fontId="13" fillId="0" borderId="10" xfId="0" applyFont="1" applyBorder="1" applyAlignment="1">
      <alignment horizontal="center" vertical="top"/>
    </xf>
    <xf numFmtId="164" fontId="13" fillId="0" borderId="10" xfId="0" applyNumberFormat="1" applyFont="1" applyBorder="1" applyAlignment="1" applyProtection="1">
      <alignment horizontal="center" vertical="center"/>
      <protection/>
    </xf>
    <xf numFmtId="0" fontId="20" fillId="0" borderId="10" xfId="0" applyFont="1" applyBorder="1" applyAlignment="1">
      <alignment horizontal="center" vertical="top" wrapText="1"/>
    </xf>
    <xf numFmtId="0" fontId="20" fillId="0" borderId="16" xfId="0" applyFont="1" applyBorder="1" applyAlignment="1">
      <alignment horizontal="center" vertical="top" wrapText="1"/>
    </xf>
    <xf numFmtId="0" fontId="20" fillId="0" borderId="11" xfId="0" applyFont="1" applyBorder="1" applyAlignment="1">
      <alignment wrapText="1"/>
    </xf>
    <xf numFmtId="0" fontId="20" fillId="0" borderId="10" xfId="0" applyFont="1" applyBorder="1" applyAlignment="1">
      <alignment horizontal="center" wrapText="1"/>
    </xf>
    <xf numFmtId="0" fontId="20" fillId="0" borderId="10" xfId="0" applyFont="1" applyBorder="1" applyAlignment="1">
      <alignment wrapText="1"/>
    </xf>
    <xf numFmtId="0" fontId="20" fillId="0" borderId="10" xfId="0" applyFont="1" applyBorder="1" applyAlignment="1">
      <alignment horizontal="center" vertical="center" wrapText="1"/>
    </xf>
    <xf numFmtId="0" fontId="12" fillId="0" borderId="0" xfId="0" applyFont="1" applyAlignment="1">
      <alignment/>
    </xf>
    <xf numFmtId="0" fontId="17" fillId="0" borderId="0" xfId="0" applyFont="1" applyAlignment="1">
      <alignment/>
    </xf>
    <xf numFmtId="0" fontId="20" fillId="0" borderId="0" xfId="0" applyFont="1" applyAlignment="1">
      <alignment wrapText="1"/>
    </xf>
    <xf numFmtId="0" fontId="12" fillId="0" borderId="0" xfId="0" applyFont="1" applyAlignment="1">
      <alignment horizontal="center" vertical="center"/>
    </xf>
    <xf numFmtId="0" fontId="12" fillId="0" borderId="0" xfId="0" applyFont="1" applyAlignment="1">
      <alignment horizontal="center" vertical="top"/>
    </xf>
    <xf numFmtId="0" fontId="17" fillId="0" borderId="0" xfId="0" applyFont="1" applyAlignment="1">
      <alignment vertical="top"/>
    </xf>
    <xf numFmtId="0" fontId="20" fillId="0" borderId="0" xfId="0" applyFont="1" applyBorder="1" applyAlignment="1">
      <alignment horizontal="center" vertical="top" wrapText="1"/>
    </xf>
    <xf numFmtId="0" fontId="21" fillId="0" borderId="0" xfId="0" applyFont="1" applyAlignment="1">
      <alignment horizontal="right"/>
    </xf>
    <xf numFmtId="0" fontId="12" fillId="0" borderId="0" xfId="0" applyFont="1" applyAlignment="1">
      <alignment vertical="top"/>
    </xf>
    <xf numFmtId="14" fontId="20" fillId="0" borderId="17" xfId="0" applyNumberFormat="1" applyFont="1" applyBorder="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xf>
    <xf numFmtId="0" fontId="20" fillId="0" borderId="17" xfId="0" applyFont="1" applyBorder="1" applyAlignment="1">
      <alignment horizontal="center" vertical="top" wrapText="1"/>
    </xf>
    <xf numFmtId="0" fontId="12" fillId="0" borderId="0" xfId="0" applyFont="1" applyBorder="1" applyAlignment="1">
      <alignment/>
    </xf>
    <xf numFmtId="0" fontId="20" fillId="0" borderId="0" xfId="0" applyFont="1" applyAlignment="1">
      <alignment horizontal="center" vertical="top" wrapText="1"/>
    </xf>
    <xf numFmtId="165" fontId="12" fillId="0" borderId="0" xfId="42" applyNumberFormat="1" applyFont="1" applyAlignment="1">
      <alignment/>
    </xf>
    <xf numFmtId="0" fontId="21" fillId="0" borderId="10" xfId="0" applyFont="1" applyBorder="1" applyAlignment="1">
      <alignment horizontal="center" vertical="top"/>
    </xf>
    <xf numFmtId="165" fontId="12" fillId="0" borderId="18" xfId="42" applyNumberFormat="1" applyFont="1" applyBorder="1" applyAlignment="1">
      <alignment/>
    </xf>
    <xf numFmtId="0" fontId="12" fillId="0" borderId="18" xfId="0" applyFont="1" applyBorder="1" applyAlignment="1">
      <alignment/>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23" fillId="0" borderId="17" xfId="0" applyFont="1" applyBorder="1" applyAlignment="1">
      <alignment horizontal="center" vertical="top" wrapText="1"/>
    </xf>
    <xf numFmtId="0" fontId="24" fillId="0" borderId="0" xfId="0" applyFont="1" applyBorder="1" applyAlignment="1">
      <alignment wrapText="1"/>
    </xf>
    <xf numFmtId="0" fontId="11" fillId="0" borderId="10" xfId="0" applyFont="1" applyBorder="1" applyAlignment="1">
      <alignment horizontal="center" vertical="top"/>
    </xf>
    <xf numFmtId="0" fontId="25" fillId="0" borderId="10" xfId="0" applyFont="1" applyBorder="1" applyAlignment="1">
      <alignment horizontal="center" vertical="top"/>
    </xf>
    <xf numFmtId="0" fontId="20" fillId="0" borderId="0" xfId="0" applyFont="1" applyAlignment="1">
      <alignment horizontal="center" vertical="top"/>
    </xf>
    <xf numFmtId="0" fontId="26" fillId="0" borderId="20" xfId="0" applyFont="1" applyBorder="1" applyAlignment="1">
      <alignment vertical="top" wrapText="1"/>
    </xf>
    <xf numFmtId="0" fontId="26" fillId="0" borderId="21" xfId="0" applyFont="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right" vertical="top"/>
    </xf>
    <xf numFmtId="0" fontId="27" fillId="0" borderId="0" xfId="0" applyFont="1" applyAlignment="1">
      <alignment horizontal="center" vertical="center"/>
    </xf>
    <xf numFmtId="166" fontId="0" fillId="0" borderId="22" xfId="0" applyNumberFormat="1" applyFont="1" applyBorder="1" applyAlignment="1">
      <alignment/>
    </xf>
    <xf numFmtId="0" fontId="29" fillId="0" borderId="0" xfId="0" applyFont="1" applyAlignment="1">
      <alignment/>
    </xf>
    <xf numFmtId="0" fontId="30" fillId="0" borderId="0" xfId="0" applyFont="1" applyAlignment="1">
      <alignment/>
    </xf>
    <xf numFmtId="0" fontId="31" fillId="0" borderId="22" xfId="0" applyFont="1" applyBorder="1" applyAlignment="1">
      <alignment/>
    </xf>
    <xf numFmtId="0" fontId="32" fillId="0" borderId="23" xfId="0" applyFont="1" applyBorder="1" applyAlignment="1">
      <alignment/>
    </xf>
    <xf numFmtId="0" fontId="0" fillId="0" borderId="24" xfId="0" applyFont="1" applyBorder="1" applyAlignment="1">
      <alignment/>
    </xf>
    <xf numFmtId="1" fontId="0" fillId="0" borderId="18" xfId="0" applyNumberFormat="1" applyFont="1" applyBorder="1" applyAlignment="1">
      <alignment/>
    </xf>
    <xf numFmtId="166" fontId="0" fillId="0" borderId="18" xfId="0" applyNumberFormat="1" applyFont="1" applyBorder="1" applyAlignment="1" quotePrefix="1">
      <alignment horizontal="center"/>
    </xf>
    <xf numFmtId="9" fontId="0" fillId="0" borderId="25" xfId="57" applyFont="1" applyBorder="1" applyAlignment="1">
      <alignment/>
    </xf>
    <xf numFmtId="166" fontId="6" fillId="0" borderId="26" xfId="0" applyNumberFormat="1" applyFont="1" applyBorder="1" applyAlignment="1">
      <alignment/>
    </xf>
    <xf numFmtId="0" fontId="0" fillId="0" borderId="27" xfId="0" applyFont="1" applyBorder="1" applyAlignment="1">
      <alignment/>
    </xf>
    <xf numFmtId="1" fontId="6" fillId="0" borderId="28" xfId="0" applyNumberFormat="1" applyFont="1" applyBorder="1" applyAlignment="1">
      <alignment/>
    </xf>
    <xf numFmtId="166" fontId="6" fillId="0" borderId="28" xfId="0" applyNumberFormat="1" applyFont="1" applyBorder="1" applyAlignment="1" quotePrefix="1">
      <alignment horizontal="center"/>
    </xf>
    <xf numFmtId="9" fontId="6" fillId="0" borderId="29" xfId="57" applyFont="1" applyBorder="1" applyAlignment="1">
      <alignment/>
    </xf>
    <xf numFmtId="0" fontId="20" fillId="0" borderId="0" xfId="0" applyFont="1" applyBorder="1" applyAlignment="1">
      <alignment horizontal="left" vertical="top" wrapText="1"/>
    </xf>
    <xf numFmtId="0" fontId="66" fillId="0" borderId="0" xfId="0" applyFont="1" applyAlignment="1">
      <alignment/>
    </xf>
    <xf numFmtId="0" fontId="12" fillId="0" borderId="30"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28" fillId="0" borderId="17" xfId="0" applyFont="1" applyBorder="1" applyAlignment="1">
      <alignment horizontal="center"/>
    </xf>
    <xf numFmtId="0" fontId="31" fillId="0" borderId="34" xfId="0" applyFont="1" applyBorder="1" applyAlignment="1" quotePrefix="1">
      <alignment horizontal="center"/>
    </xf>
    <xf numFmtId="0" fontId="31" fillId="0" borderId="35" xfId="0" applyFont="1" applyBorder="1" applyAlignment="1" quotePrefix="1">
      <alignment horizontal="center"/>
    </xf>
    <xf numFmtId="0" fontId="12" fillId="0" borderId="32"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30" xfId="0" applyFont="1" applyBorder="1" applyAlignment="1">
      <alignment vertical="top" wrapText="1"/>
    </xf>
    <xf numFmtId="164" fontId="12" fillId="0" borderId="10" xfId="0" applyNumberFormat="1" applyFont="1" applyBorder="1" applyAlignment="1" applyProtection="1">
      <alignment horizontal="center" wrapText="1"/>
      <protection/>
    </xf>
    <xf numFmtId="0" fontId="17"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95250</xdr:rowOff>
    </xdr:from>
    <xdr:to>
      <xdr:col>1</xdr:col>
      <xdr:colOff>3143250</xdr:colOff>
      <xdr:row>10</xdr:row>
      <xdr:rowOff>19050</xdr:rowOff>
    </xdr:to>
    <xdr:sp>
      <xdr:nvSpPr>
        <xdr:cNvPr id="1" name="TextBox 1"/>
        <xdr:cNvSpPr txBox="1">
          <a:spLocks noChangeArrowheads="1"/>
        </xdr:cNvSpPr>
      </xdr:nvSpPr>
      <xdr:spPr>
        <a:xfrm>
          <a:off x="323850" y="371475"/>
          <a:ext cx="3095625" cy="1552575"/>
        </a:xfrm>
        <a:prstGeom prst="rect">
          <a:avLst/>
        </a:prstGeom>
        <a:solidFill>
          <a:srgbClr val="FFFFFF"/>
        </a:solidFill>
        <a:ln w="15875" cmpd="sng">
          <a:solidFill>
            <a:srgbClr val="0070C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Point</a:t>
          </a:r>
          <a:r>
            <a:rPr lang="en-US" cap="none" sz="1100" b="1" i="0" u="none" baseline="0">
              <a:solidFill>
                <a:srgbClr val="000000"/>
              </a:solidFill>
              <a:latin typeface="Calibri"/>
              <a:ea typeface="Calibri"/>
              <a:cs typeface="Calibri"/>
            </a:rPr>
            <a:t> Scoring System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1000 = Acceptable
</a:t>
          </a:r>
          <a:r>
            <a:rPr lang="en-US" cap="none" sz="1100" b="0" i="0" u="none" baseline="0">
              <a:solidFill>
                <a:srgbClr val="000000"/>
              </a:solidFill>
              <a:latin typeface="Calibri"/>
              <a:ea typeface="Calibri"/>
              <a:cs typeface="Calibri"/>
            </a:rPr>
            <a:t>&lt; 1000 = Improvement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Satistafctory</a:t>
          </a:r>
          <a:r>
            <a:rPr lang="en-US" cap="none" sz="1100" b="0" i="0" u="none" baseline="0">
              <a:solidFill>
                <a:srgbClr val="000000"/>
              </a:solidFill>
              <a:latin typeface="Calibri"/>
              <a:ea typeface="Calibri"/>
              <a:cs typeface="Calibri"/>
            </a:rPr>
            <a:t> = Full points
</a:t>
          </a:r>
          <a:r>
            <a:rPr lang="en-US" cap="none" sz="1100" b="0" i="0" u="none" baseline="0">
              <a:solidFill>
                <a:srgbClr val="000000"/>
              </a:solidFill>
              <a:latin typeface="Calibri"/>
              <a:ea typeface="Calibri"/>
              <a:cs typeface="Calibri"/>
            </a:rPr>
            <a:t>Marginal = Half Points
</a:t>
          </a:r>
          <a:r>
            <a:rPr lang="en-US" cap="none" sz="1100" b="0" i="0" u="none" baseline="0">
              <a:solidFill>
                <a:srgbClr val="000000"/>
              </a:solidFill>
              <a:latin typeface="Calibri"/>
              <a:ea typeface="Calibri"/>
              <a:cs typeface="Calibri"/>
            </a:rPr>
            <a:t>Unsatisfactory = No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K136"/>
  <sheetViews>
    <sheetView tabSelected="1" zoomScalePageLayoutView="0" workbookViewId="0" topLeftCell="A1">
      <selection activeCell="G7" sqref="G7:G10"/>
    </sheetView>
  </sheetViews>
  <sheetFormatPr defaultColWidth="8.421875" defaultRowHeight="12.75"/>
  <cols>
    <col min="1" max="1" width="5.421875" style="82" customWidth="1"/>
    <col min="2" max="2" width="58.28125" style="82" customWidth="1"/>
    <col min="3" max="3" width="10.421875" style="82" customWidth="1"/>
    <col min="4" max="7" width="5.7109375" style="82" customWidth="1"/>
    <col min="8" max="8" width="33.8515625" style="84" customWidth="1"/>
    <col min="9" max="9" width="13.7109375" style="82" customWidth="1"/>
    <col min="10" max="10" width="4.8515625" style="82" customWidth="1"/>
    <col min="11" max="11" width="15.00390625" style="85" customWidth="1"/>
    <col min="12" max="16384" width="8.421875" style="82" customWidth="1"/>
  </cols>
  <sheetData>
    <row r="2" spans="2:8" ht="12.75">
      <c r="B2" s="83" t="s">
        <v>40</v>
      </c>
      <c r="H2" s="84" t="s">
        <v>19</v>
      </c>
    </row>
    <row r="3" spans="2:8" ht="12.75">
      <c r="B3" s="83" t="s">
        <v>21</v>
      </c>
      <c r="H3" s="84" t="s">
        <v>20</v>
      </c>
    </row>
    <row r="4" spans="2:8" ht="12.75">
      <c r="B4" s="83" t="s">
        <v>8</v>
      </c>
      <c r="H4" s="84" t="s">
        <v>0</v>
      </c>
    </row>
    <row r="5" spans="1:8" ht="12.75">
      <c r="A5" s="86"/>
      <c r="B5" s="87" t="s">
        <v>22</v>
      </c>
      <c r="C5" s="86"/>
      <c r="D5" s="86"/>
      <c r="E5" s="86"/>
      <c r="F5" s="86"/>
      <c r="H5" s="128" t="s">
        <v>0</v>
      </c>
    </row>
    <row r="6" spans="1:8" ht="30" customHeight="1">
      <c r="A6" s="86"/>
      <c r="B6" s="141" t="s">
        <v>125</v>
      </c>
      <c r="C6" s="86"/>
      <c r="D6" s="86"/>
      <c r="E6" s="86"/>
      <c r="F6" s="86"/>
      <c r="G6" s="89"/>
      <c r="H6" s="88"/>
    </row>
    <row r="7" spans="1:8" ht="18">
      <c r="A7" s="86"/>
      <c r="B7" s="129" t="s">
        <v>23</v>
      </c>
      <c r="C7" s="86"/>
      <c r="D7" s="86"/>
      <c r="E7" s="86"/>
      <c r="F7" s="86"/>
      <c r="G7" s="89" t="s">
        <v>25</v>
      </c>
      <c r="H7" s="104"/>
    </row>
    <row r="8" spans="1:8" ht="18">
      <c r="A8" s="86"/>
      <c r="B8" s="113" t="s">
        <v>24</v>
      </c>
      <c r="D8" s="112"/>
      <c r="E8" s="86"/>
      <c r="F8" s="86"/>
      <c r="G8" s="89" t="s">
        <v>27</v>
      </c>
      <c r="H8" s="91"/>
    </row>
    <row r="9" spans="1:10" ht="19.5">
      <c r="A9" s="108"/>
      <c r="C9" s="92"/>
      <c r="D9" s="93"/>
      <c r="E9" s="92"/>
      <c r="F9" s="92"/>
      <c r="G9" s="89" t="s">
        <v>26</v>
      </c>
      <c r="H9" s="94"/>
      <c r="J9" s="95"/>
    </row>
    <row r="10" spans="1:9" ht="15">
      <c r="A10" s="86"/>
      <c r="B10" s="90"/>
      <c r="C10" s="86"/>
      <c r="D10" s="86"/>
      <c r="E10" s="86"/>
      <c r="F10" s="86"/>
      <c r="G10" s="89" t="s">
        <v>28</v>
      </c>
      <c r="H10" s="96"/>
      <c r="I10" s="97"/>
    </row>
    <row r="11" spans="1:11" ht="15">
      <c r="A11" s="98" t="s">
        <v>5</v>
      </c>
      <c r="B11" s="98" t="s">
        <v>30</v>
      </c>
      <c r="C11" s="98" t="s">
        <v>0</v>
      </c>
      <c r="D11" s="98" t="s">
        <v>12</v>
      </c>
      <c r="E11" s="98" t="s">
        <v>13</v>
      </c>
      <c r="F11" s="98" t="s">
        <v>124</v>
      </c>
      <c r="G11" s="98" t="s">
        <v>6</v>
      </c>
      <c r="H11" s="76" t="s">
        <v>29</v>
      </c>
      <c r="I11" s="82" t="s">
        <v>2</v>
      </c>
      <c r="K11" s="85" t="s">
        <v>18</v>
      </c>
    </row>
    <row r="12" spans="1:8" ht="15.75" thickBot="1">
      <c r="A12" s="51" t="s">
        <v>39</v>
      </c>
      <c r="B12" s="98"/>
      <c r="C12" s="106"/>
      <c r="D12" s="106"/>
      <c r="E12" s="106"/>
      <c r="F12" s="107"/>
      <c r="G12" s="106"/>
      <c r="H12" s="76"/>
    </row>
    <row r="13" spans="1:11" ht="34.5" customHeight="1" thickBot="1">
      <c r="A13" s="130">
        <v>1.1</v>
      </c>
      <c r="B13" s="131" t="s">
        <v>31</v>
      </c>
      <c r="C13" s="41"/>
      <c r="D13" s="42"/>
      <c r="E13" s="43"/>
      <c r="F13" s="58"/>
      <c r="G13" s="43"/>
      <c r="H13" s="76"/>
      <c r="I13" s="97">
        <f>IF(D13="X",0,(IF(E13="X",K13/2,(IF(F13="X",K13,(IF(G13="X",K13,0)))))))</f>
        <v>0</v>
      </c>
      <c r="K13" s="85">
        <f>IF(G13="x",0,20)</f>
        <v>20</v>
      </c>
    </row>
    <row r="14" spans="1:11" ht="39" customHeight="1" thickBot="1">
      <c r="A14" s="132">
        <v>1.2</v>
      </c>
      <c r="B14" s="133" t="s">
        <v>32</v>
      </c>
      <c r="C14" s="41"/>
      <c r="D14" s="42"/>
      <c r="E14" s="43"/>
      <c r="F14" s="58"/>
      <c r="G14" s="43"/>
      <c r="H14" s="76"/>
      <c r="I14" s="97">
        <f>IF(D14="X",0,(IF(E14="X",K14/2,(IF(F14="X",K14,0)))))</f>
        <v>0</v>
      </c>
      <c r="K14" s="85">
        <f>IF(G14="x",0,20)</f>
        <v>20</v>
      </c>
    </row>
    <row r="15" spans="1:11" ht="42.75" customHeight="1" thickBot="1">
      <c r="A15" s="132">
        <v>1.3</v>
      </c>
      <c r="B15" s="133" t="s">
        <v>33</v>
      </c>
      <c r="C15" s="41"/>
      <c r="D15" s="42"/>
      <c r="E15" s="43"/>
      <c r="F15" s="58"/>
      <c r="G15" s="43"/>
      <c r="H15" s="76"/>
      <c r="I15" s="97">
        <f>IF(D15="X",0,(IF(E15="X",K15/2,(IF(F15="X",K15,0)))))</f>
        <v>0</v>
      </c>
      <c r="K15" s="85">
        <f>IF(G15="x",0,20)</f>
        <v>20</v>
      </c>
    </row>
    <row r="16" spans="1:11" ht="34.5" customHeight="1" thickBot="1">
      <c r="A16" s="132">
        <v>1.4</v>
      </c>
      <c r="B16" s="133" t="s">
        <v>34</v>
      </c>
      <c r="C16" s="41"/>
      <c r="D16" s="42"/>
      <c r="E16" s="43"/>
      <c r="F16" s="58"/>
      <c r="G16" s="43"/>
      <c r="H16" s="76"/>
      <c r="I16" s="97">
        <f>IF(D16="X",0,(IF(E16="X",K16/2,(IF(F16="X",K16,0)))))</f>
        <v>0</v>
      </c>
      <c r="K16" s="85">
        <f>IF(G16="x",0,20)</f>
        <v>20</v>
      </c>
    </row>
    <row r="17" spans="1:9" ht="40.5" customHeight="1" thickBot="1">
      <c r="A17" s="132">
        <v>1.5</v>
      </c>
      <c r="B17" s="133" t="s">
        <v>35</v>
      </c>
      <c r="C17" s="44"/>
      <c r="D17" s="45"/>
      <c r="E17" s="46"/>
      <c r="F17" s="70"/>
      <c r="G17" s="46"/>
      <c r="H17" s="77"/>
      <c r="I17" s="97"/>
    </row>
    <row r="18" spans="1:9" ht="34.5" customHeight="1" thickBot="1">
      <c r="A18" s="132">
        <v>1.6</v>
      </c>
      <c r="B18" s="133" t="s">
        <v>36</v>
      </c>
      <c r="C18" s="44"/>
      <c r="D18" s="45"/>
      <c r="E18" s="46"/>
      <c r="F18" s="70"/>
      <c r="G18" s="46"/>
      <c r="H18" s="77"/>
      <c r="I18" s="97"/>
    </row>
    <row r="19" spans="1:9" ht="34.5" customHeight="1" thickBot="1">
      <c r="A19" s="132">
        <v>1.7</v>
      </c>
      <c r="B19" s="133" t="s">
        <v>37</v>
      </c>
      <c r="C19" s="44"/>
      <c r="D19" s="45"/>
      <c r="E19" s="46"/>
      <c r="F19" s="70"/>
      <c r="G19" s="46"/>
      <c r="H19" s="77"/>
      <c r="I19" s="97"/>
    </row>
    <row r="20" spans="1:11" ht="34.5" customHeight="1" thickBot="1">
      <c r="A20" s="132">
        <v>1.8</v>
      </c>
      <c r="B20" s="133" t="s">
        <v>38</v>
      </c>
      <c r="C20" s="44"/>
      <c r="D20" s="45"/>
      <c r="E20" s="46"/>
      <c r="F20" s="70"/>
      <c r="G20" s="46"/>
      <c r="H20" s="77"/>
      <c r="I20" s="97">
        <f>IF(D20="X",0,(IF(E20="X",K20/2,(IF(F20="X",K20,0)))))</f>
        <v>0</v>
      </c>
      <c r="K20" s="85">
        <f>IF(G20="x",0,20)</f>
        <v>20</v>
      </c>
    </row>
    <row r="21" spans="1:11" ht="27" customHeight="1">
      <c r="A21" s="47"/>
      <c r="B21" s="48"/>
      <c r="C21" s="41"/>
      <c r="D21" s="49">
        <f>K21-SUM(I13:I20)</f>
        <v>100</v>
      </c>
      <c r="E21" s="140" t="s">
        <v>123</v>
      </c>
      <c r="F21" s="49">
        <f>K21</f>
        <v>100</v>
      </c>
      <c r="G21" s="36"/>
      <c r="H21" s="76"/>
      <c r="I21" s="99"/>
      <c r="J21" s="100"/>
      <c r="K21" s="101">
        <f>SUM(K13:K20)</f>
        <v>100</v>
      </c>
    </row>
    <row r="22" spans="1:9" ht="12.75">
      <c r="A22" s="51" t="s">
        <v>64</v>
      </c>
      <c r="B22" s="52"/>
      <c r="C22" s="53"/>
      <c r="D22" s="35"/>
      <c r="E22" s="35"/>
      <c r="F22" s="71"/>
      <c r="G22" s="35"/>
      <c r="H22" s="78"/>
      <c r="I22" s="97"/>
    </row>
    <row r="23" spans="1:9" ht="13.5" thickBot="1">
      <c r="A23" s="54"/>
      <c r="B23" s="48"/>
      <c r="C23" s="55"/>
      <c r="D23" s="56" t="s">
        <v>12</v>
      </c>
      <c r="E23" s="56" t="s">
        <v>13</v>
      </c>
      <c r="F23" s="72" t="s">
        <v>124</v>
      </c>
      <c r="G23" s="50" t="s">
        <v>7</v>
      </c>
      <c r="H23" s="79" t="s">
        <v>65</v>
      </c>
      <c r="I23" s="97"/>
    </row>
    <row r="24" spans="1:11" ht="53.25" customHeight="1" thickBot="1">
      <c r="A24" s="39">
        <v>2.1</v>
      </c>
      <c r="B24" s="109" t="s">
        <v>41</v>
      </c>
      <c r="C24" s="41"/>
      <c r="D24" s="57"/>
      <c r="E24" s="43"/>
      <c r="F24" s="58"/>
      <c r="G24" s="43"/>
      <c r="H24" s="79"/>
      <c r="I24" s="97">
        <f aca="true" t="shared" si="0" ref="I24:I32">IF(D24="X",0,(IF(E24="X",K24/2,(IF(F24="X",K24,0)))))</f>
        <v>0</v>
      </c>
      <c r="K24" s="85">
        <f aca="true" t="shared" si="1" ref="K24:K32">IF(G24="x",0,10)</f>
        <v>10</v>
      </c>
    </row>
    <row r="25" spans="1:11" ht="58.5" customHeight="1" thickBot="1">
      <c r="A25" s="39">
        <v>2.2</v>
      </c>
      <c r="B25" s="110" t="s">
        <v>42</v>
      </c>
      <c r="C25" s="41"/>
      <c r="D25" s="57"/>
      <c r="E25" s="43"/>
      <c r="F25" s="58"/>
      <c r="G25" s="43"/>
      <c r="H25" s="79"/>
      <c r="I25" s="97">
        <f t="shared" si="0"/>
        <v>0</v>
      </c>
      <c r="K25" s="85">
        <f t="shared" si="1"/>
        <v>10</v>
      </c>
    </row>
    <row r="26" spans="1:11" ht="58.5" customHeight="1" thickBot="1">
      <c r="A26" s="39">
        <v>2.3</v>
      </c>
      <c r="B26" s="110" t="s">
        <v>43</v>
      </c>
      <c r="C26" s="41"/>
      <c r="D26" s="57"/>
      <c r="E26" s="43"/>
      <c r="F26" s="58"/>
      <c r="G26" s="43"/>
      <c r="H26" s="79"/>
      <c r="I26" s="97">
        <f t="shared" si="0"/>
        <v>0</v>
      </c>
      <c r="K26" s="85">
        <f t="shared" si="1"/>
        <v>10</v>
      </c>
    </row>
    <row r="27" spans="1:11" ht="49.5" customHeight="1" thickBot="1">
      <c r="A27" s="39">
        <v>2.4</v>
      </c>
      <c r="B27" s="110" t="s">
        <v>44</v>
      </c>
      <c r="C27" s="41"/>
      <c r="D27" s="57"/>
      <c r="E27" s="43"/>
      <c r="F27" s="58"/>
      <c r="G27" s="43"/>
      <c r="H27" s="79"/>
      <c r="I27" s="97">
        <f t="shared" si="0"/>
        <v>0</v>
      </c>
      <c r="K27" s="85">
        <f t="shared" si="1"/>
        <v>10</v>
      </c>
    </row>
    <row r="28" spans="1:11" ht="23.25" customHeight="1" thickBot="1">
      <c r="A28" s="39">
        <v>2.5</v>
      </c>
      <c r="B28" s="110" t="s">
        <v>45</v>
      </c>
      <c r="C28" s="41"/>
      <c r="D28" s="57"/>
      <c r="E28" s="43"/>
      <c r="F28" s="58"/>
      <c r="G28" s="43"/>
      <c r="H28" s="79"/>
      <c r="I28" s="97">
        <f t="shared" si="0"/>
        <v>0</v>
      </c>
      <c r="K28" s="85">
        <f t="shared" si="1"/>
        <v>10</v>
      </c>
    </row>
    <row r="29" spans="1:11" ht="42" customHeight="1" thickBot="1">
      <c r="A29" s="39">
        <v>2.6</v>
      </c>
      <c r="B29" s="110" t="s">
        <v>46</v>
      </c>
      <c r="C29" s="41"/>
      <c r="D29" s="57"/>
      <c r="E29" s="43"/>
      <c r="F29" s="58"/>
      <c r="G29" s="43"/>
      <c r="H29" s="79"/>
      <c r="I29" s="97">
        <f t="shared" si="0"/>
        <v>0</v>
      </c>
      <c r="K29" s="85">
        <f t="shared" si="1"/>
        <v>10</v>
      </c>
    </row>
    <row r="30" spans="1:11" ht="20.25" customHeight="1" thickBot="1">
      <c r="A30" s="39">
        <v>2.7</v>
      </c>
      <c r="B30" s="110" t="s">
        <v>47</v>
      </c>
      <c r="C30" s="41"/>
      <c r="D30" s="57"/>
      <c r="E30" s="43"/>
      <c r="F30" s="58"/>
      <c r="G30" s="43"/>
      <c r="H30" s="79"/>
      <c r="I30" s="97">
        <f t="shared" si="0"/>
        <v>0</v>
      </c>
      <c r="K30" s="85">
        <f t="shared" si="1"/>
        <v>10</v>
      </c>
    </row>
    <row r="31" spans="1:11" ht="31.5" customHeight="1" thickBot="1">
      <c r="A31" s="39">
        <v>2.8</v>
      </c>
      <c r="B31" s="110" t="s">
        <v>48</v>
      </c>
      <c r="C31" s="41"/>
      <c r="D31" s="57"/>
      <c r="E31" s="43"/>
      <c r="F31" s="58"/>
      <c r="G31" s="43"/>
      <c r="H31" s="79"/>
      <c r="I31" s="97">
        <f t="shared" si="0"/>
        <v>0</v>
      </c>
      <c r="K31" s="85">
        <f t="shared" si="1"/>
        <v>10</v>
      </c>
    </row>
    <row r="32" spans="1:11" ht="49.5" customHeight="1" thickBot="1">
      <c r="A32" s="39">
        <v>2.9</v>
      </c>
      <c r="B32" s="111" t="s">
        <v>49</v>
      </c>
      <c r="C32" s="41"/>
      <c r="D32" s="57"/>
      <c r="E32" s="43"/>
      <c r="F32" s="58"/>
      <c r="G32" s="43"/>
      <c r="H32" s="79"/>
      <c r="I32" s="97">
        <f t="shared" si="0"/>
        <v>0</v>
      </c>
      <c r="K32" s="85">
        <f t="shared" si="1"/>
        <v>10</v>
      </c>
    </row>
    <row r="33" spans="1:9" ht="12.75">
      <c r="A33" s="59"/>
      <c r="B33" s="60"/>
      <c r="C33" s="60"/>
      <c r="D33" s="56"/>
      <c r="E33" s="56"/>
      <c r="F33" s="38"/>
      <c r="G33" s="37"/>
      <c r="H33" s="79"/>
      <c r="I33" s="97"/>
    </row>
    <row r="34" spans="1:11" ht="38.25">
      <c r="A34" s="59"/>
      <c r="B34" s="60"/>
      <c r="C34" s="60"/>
      <c r="D34" s="49">
        <f>K34-SUM(I26:I33)</f>
        <v>90</v>
      </c>
      <c r="E34" s="140" t="s">
        <v>123</v>
      </c>
      <c r="F34" s="49">
        <f>K34</f>
        <v>90</v>
      </c>
      <c r="G34" s="37"/>
      <c r="H34" s="79"/>
      <c r="I34" s="97"/>
      <c r="K34" s="102">
        <f>SUM(K22:K33)</f>
        <v>90</v>
      </c>
    </row>
    <row r="35" spans="1:9" ht="12.75">
      <c r="A35" s="51" t="s">
        <v>66</v>
      </c>
      <c r="B35" s="55"/>
      <c r="C35" s="55"/>
      <c r="D35" s="37"/>
      <c r="E35" s="37"/>
      <c r="F35" s="38"/>
      <c r="G35" s="37"/>
      <c r="H35" s="80"/>
      <c r="I35" s="97"/>
    </row>
    <row r="36" spans="1:9" ht="13.5" thickBot="1">
      <c r="A36" s="54"/>
      <c r="B36" s="37"/>
      <c r="C36" s="37"/>
      <c r="D36" s="56" t="s">
        <v>12</v>
      </c>
      <c r="E36" s="56" t="s">
        <v>13</v>
      </c>
      <c r="F36" s="72" t="s">
        <v>124</v>
      </c>
      <c r="G36" s="50" t="s">
        <v>7</v>
      </c>
      <c r="H36" s="79" t="s">
        <v>65</v>
      </c>
      <c r="I36" s="97"/>
    </row>
    <row r="37" spans="1:11" ht="29.25" customHeight="1" thickBot="1">
      <c r="A37" s="39">
        <v>3.1</v>
      </c>
      <c r="B37" s="109" t="s">
        <v>50</v>
      </c>
      <c r="C37" s="34"/>
      <c r="D37" s="42"/>
      <c r="E37" s="42"/>
      <c r="F37" s="73"/>
      <c r="G37" s="42"/>
      <c r="H37" s="76"/>
      <c r="I37" s="97">
        <f aca="true" t="shared" si="2" ref="I37:I50">IF(D37="X",0,(IF(E37="X",K37/2,(IF(F37="X",K37,0)))))</f>
        <v>0</v>
      </c>
      <c r="K37" s="85">
        <f>IF(G37="x",0,15)</f>
        <v>15</v>
      </c>
    </row>
    <row r="38" spans="1:11" ht="52.5" customHeight="1" thickBot="1">
      <c r="A38" s="39">
        <v>3.2</v>
      </c>
      <c r="B38" s="110" t="s">
        <v>51</v>
      </c>
      <c r="C38" s="34"/>
      <c r="D38" s="42"/>
      <c r="E38" s="42"/>
      <c r="F38" s="73"/>
      <c r="G38" s="42"/>
      <c r="H38" s="76"/>
      <c r="I38" s="97">
        <f t="shared" si="2"/>
        <v>0</v>
      </c>
      <c r="K38" s="85">
        <f>IF(G38="x",0,15)</f>
        <v>15</v>
      </c>
    </row>
    <row r="39" spans="1:11" ht="46.5" customHeight="1" thickBot="1">
      <c r="A39" s="39">
        <v>3.3</v>
      </c>
      <c r="B39" s="110" t="s">
        <v>52</v>
      </c>
      <c r="C39" s="34"/>
      <c r="D39" s="42"/>
      <c r="E39" s="42"/>
      <c r="F39" s="73"/>
      <c r="G39" s="42"/>
      <c r="H39" s="76"/>
      <c r="I39" s="97">
        <f t="shared" si="2"/>
        <v>0</v>
      </c>
      <c r="K39" s="85">
        <f>IF(G39="x",0,10)</f>
        <v>10</v>
      </c>
    </row>
    <row r="40" spans="1:11" ht="36.75" customHeight="1" thickBot="1">
      <c r="A40" s="39">
        <v>3.4</v>
      </c>
      <c r="B40" s="130" t="s">
        <v>53</v>
      </c>
      <c r="C40" s="34"/>
      <c r="D40" s="42"/>
      <c r="E40" s="42"/>
      <c r="F40" s="73"/>
      <c r="G40" s="42"/>
      <c r="H40" s="76"/>
      <c r="I40" s="97">
        <f t="shared" si="2"/>
        <v>0</v>
      </c>
      <c r="K40" s="85">
        <f>IF(G40="x",0,5)</f>
        <v>5</v>
      </c>
    </row>
    <row r="41" spans="1:11" ht="48.75" customHeight="1" thickBot="1">
      <c r="A41" s="39">
        <v>3.5</v>
      </c>
      <c r="B41" s="132" t="s">
        <v>54</v>
      </c>
      <c r="C41" s="34"/>
      <c r="D41" s="42"/>
      <c r="E41" s="42"/>
      <c r="F41" s="73"/>
      <c r="G41" s="42"/>
      <c r="H41" s="76"/>
      <c r="I41" s="97">
        <f t="shared" si="2"/>
        <v>0</v>
      </c>
      <c r="K41" s="85">
        <f>IF(G41="x",0,15)</f>
        <v>15</v>
      </c>
    </row>
    <row r="42" spans="1:11" ht="54.75" customHeight="1" thickBot="1">
      <c r="A42" s="39">
        <v>3.6</v>
      </c>
      <c r="B42" s="132" t="s">
        <v>55</v>
      </c>
      <c r="C42" s="34"/>
      <c r="D42" s="42"/>
      <c r="E42" s="42"/>
      <c r="F42" s="73"/>
      <c r="G42" s="42"/>
      <c r="H42" s="76"/>
      <c r="I42" s="97">
        <f t="shared" si="2"/>
        <v>0</v>
      </c>
      <c r="K42" s="85">
        <f>IF(G42="x",0,10)</f>
        <v>10</v>
      </c>
    </row>
    <row r="43" spans="1:9" ht="49.5" customHeight="1" thickBot="1">
      <c r="A43" s="39">
        <v>3.7</v>
      </c>
      <c r="B43" s="132" t="s">
        <v>56</v>
      </c>
      <c r="C43" s="34"/>
      <c r="D43" s="42"/>
      <c r="E43" s="42"/>
      <c r="F43" s="73"/>
      <c r="G43" s="42"/>
      <c r="H43" s="76"/>
      <c r="I43" s="97"/>
    </row>
    <row r="44" spans="1:9" ht="34.5" customHeight="1" thickBot="1">
      <c r="A44" s="39">
        <v>3.8</v>
      </c>
      <c r="B44" s="132" t="s">
        <v>57</v>
      </c>
      <c r="C44" s="34"/>
      <c r="D44" s="42"/>
      <c r="E44" s="42"/>
      <c r="F44" s="73"/>
      <c r="G44" s="42"/>
      <c r="H44" s="76"/>
      <c r="I44" s="97"/>
    </row>
    <row r="45" spans="1:9" ht="48.75" customHeight="1" thickBot="1">
      <c r="A45" s="39">
        <v>3.9</v>
      </c>
      <c r="B45" s="132" t="s">
        <v>58</v>
      </c>
      <c r="C45" s="34"/>
      <c r="D45" s="42"/>
      <c r="E45" s="42"/>
      <c r="F45" s="73"/>
      <c r="G45" s="42"/>
      <c r="H45" s="76"/>
      <c r="I45" s="97"/>
    </row>
    <row r="46" spans="1:11" ht="32.25" customHeight="1" thickBot="1">
      <c r="A46" s="39">
        <v>3.91</v>
      </c>
      <c r="B46" s="132" t="s">
        <v>59</v>
      </c>
      <c r="C46" s="34"/>
      <c r="D46" s="42"/>
      <c r="E46" s="42"/>
      <c r="F46" s="73"/>
      <c r="G46" s="42"/>
      <c r="H46" s="76"/>
      <c r="I46" s="97">
        <f t="shared" si="2"/>
        <v>0</v>
      </c>
      <c r="K46" s="85">
        <f>IF(G46="x",0,15)</f>
        <v>15</v>
      </c>
    </row>
    <row r="47" spans="1:11" ht="32.25" customHeight="1" thickBot="1">
      <c r="A47" s="39">
        <v>3.92</v>
      </c>
      <c r="B47" s="132" t="s">
        <v>60</v>
      </c>
      <c r="C47" s="34"/>
      <c r="D47" s="42"/>
      <c r="E47" s="42"/>
      <c r="F47" s="73"/>
      <c r="G47" s="42"/>
      <c r="H47" s="76"/>
      <c r="I47" s="97">
        <f t="shared" si="2"/>
        <v>0</v>
      </c>
      <c r="K47" s="85">
        <f>IF(G47="x",0,15)</f>
        <v>15</v>
      </c>
    </row>
    <row r="48" spans="1:11" ht="33" customHeight="1" thickBot="1">
      <c r="A48" s="39">
        <v>3.93</v>
      </c>
      <c r="B48" s="132" t="s">
        <v>61</v>
      </c>
      <c r="C48" s="34"/>
      <c r="D48" s="42"/>
      <c r="E48" s="42"/>
      <c r="F48" s="73"/>
      <c r="G48" s="42"/>
      <c r="H48" s="76"/>
      <c r="I48" s="97">
        <f t="shared" si="2"/>
        <v>0</v>
      </c>
      <c r="K48" s="85">
        <f>IF(G48="x",0,15)</f>
        <v>15</v>
      </c>
    </row>
    <row r="49" spans="1:11" ht="47.25" customHeight="1" thickBot="1">
      <c r="A49" s="39">
        <v>3.94</v>
      </c>
      <c r="B49" s="132" t="s">
        <v>62</v>
      </c>
      <c r="C49" s="34"/>
      <c r="D49" s="42"/>
      <c r="E49" s="42"/>
      <c r="F49" s="73"/>
      <c r="G49" s="42"/>
      <c r="H49" s="76"/>
      <c r="I49" s="97">
        <f t="shared" si="2"/>
        <v>0</v>
      </c>
      <c r="K49" s="85">
        <f>IF(G49="x",0,15)</f>
        <v>15</v>
      </c>
    </row>
    <row r="50" spans="1:11" ht="45" customHeight="1" thickBot="1">
      <c r="A50" s="39">
        <v>3.95</v>
      </c>
      <c r="B50" s="132" t="s">
        <v>63</v>
      </c>
      <c r="C50" s="34"/>
      <c r="D50" s="42"/>
      <c r="E50" s="42"/>
      <c r="F50" s="73"/>
      <c r="G50" s="42"/>
      <c r="H50" s="76"/>
      <c r="I50" s="97">
        <f t="shared" si="2"/>
        <v>0</v>
      </c>
      <c r="K50" s="85">
        <f>IF(G50="x",0,10)</f>
        <v>10</v>
      </c>
    </row>
    <row r="51" spans="1:9" ht="12.75">
      <c r="A51" s="61"/>
      <c r="B51" s="40"/>
      <c r="C51" s="34"/>
      <c r="D51" s="39"/>
      <c r="E51" s="62"/>
      <c r="F51" s="74"/>
      <c r="G51" s="62"/>
      <c r="H51" s="76"/>
      <c r="I51" s="97"/>
    </row>
    <row r="52" spans="1:11" ht="38.25">
      <c r="A52" s="63"/>
      <c r="B52" s="41"/>
      <c r="C52" s="41"/>
      <c r="D52" s="49">
        <f>K52-SUM(I44:I51)</f>
        <v>140</v>
      </c>
      <c r="E52" s="140" t="s">
        <v>123</v>
      </c>
      <c r="F52" s="49">
        <f>K52</f>
        <v>140</v>
      </c>
      <c r="G52" s="37"/>
      <c r="H52" s="79"/>
      <c r="I52" s="97"/>
      <c r="K52" s="102">
        <f>SUM(K37:K50)</f>
        <v>140</v>
      </c>
    </row>
    <row r="53" spans="1:9" ht="12.75">
      <c r="A53" s="51" t="s">
        <v>67</v>
      </c>
      <c r="B53" s="55"/>
      <c r="C53" s="60"/>
      <c r="D53" s="56"/>
      <c r="E53" s="37"/>
      <c r="F53" s="38"/>
      <c r="G53" s="37"/>
      <c r="H53" s="79"/>
      <c r="I53" s="97"/>
    </row>
    <row r="54" spans="1:9" ht="13.5" thickBot="1">
      <c r="A54" s="54"/>
      <c r="B54" s="37"/>
      <c r="C54" s="37"/>
      <c r="D54" s="56" t="s">
        <v>12</v>
      </c>
      <c r="E54" s="56" t="s">
        <v>13</v>
      </c>
      <c r="F54" s="72" t="s">
        <v>124</v>
      </c>
      <c r="G54" s="50" t="s">
        <v>7</v>
      </c>
      <c r="H54" s="79" t="s">
        <v>65</v>
      </c>
      <c r="I54" s="97"/>
    </row>
    <row r="55" spans="1:11" ht="46.5" customHeight="1" thickBot="1">
      <c r="A55" s="62">
        <v>4.1</v>
      </c>
      <c r="B55" s="130" t="s">
        <v>68</v>
      </c>
      <c r="C55" s="34"/>
      <c r="D55" s="56"/>
      <c r="E55" s="37"/>
      <c r="F55" s="38"/>
      <c r="G55" s="37"/>
      <c r="H55" s="79"/>
      <c r="I55" s="97">
        <f aca="true" t="shared" si="3" ref="I55:I60">IF(D55="X",0,(IF(E55="X",K55/2,(IF(F55="X",K55,0)))))</f>
        <v>0</v>
      </c>
      <c r="K55" s="85">
        <f>IF(G55="x",0,10)</f>
        <v>10</v>
      </c>
    </row>
    <row r="56" spans="1:11" ht="33" customHeight="1" thickBot="1">
      <c r="A56" s="62">
        <v>4.2</v>
      </c>
      <c r="B56" s="132" t="s">
        <v>69</v>
      </c>
      <c r="C56" s="34"/>
      <c r="D56" s="56"/>
      <c r="E56" s="37"/>
      <c r="F56" s="38"/>
      <c r="G56" s="37"/>
      <c r="H56" s="79"/>
      <c r="I56" s="97">
        <f t="shared" si="3"/>
        <v>0</v>
      </c>
      <c r="K56" s="85">
        <f>IF(G56="x",0,10)</f>
        <v>10</v>
      </c>
    </row>
    <row r="57" spans="1:11" ht="32.25" customHeight="1" thickBot="1">
      <c r="A57" s="62">
        <v>4.3</v>
      </c>
      <c r="B57" s="132" t="s">
        <v>70</v>
      </c>
      <c r="C57" s="34"/>
      <c r="D57" s="56"/>
      <c r="E57" s="37"/>
      <c r="F57" s="38"/>
      <c r="G57" s="37"/>
      <c r="H57" s="79"/>
      <c r="I57" s="97">
        <f t="shared" si="3"/>
        <v>0</v>
      </c>
      <c r="K57" s="85">
        <f>IF(G57="x",0,10)</f>
        <v>10</v>
      </c>
    </row>
    <row r="58" spans="1:11" ht="45" customHeight="1" thickBot="1">
      <c r="A58" s="62">
        <v>4.4</v>
      </c>
      <c r="B58" s="132" t="s">
        <v>71</v>
      </c>
      <c r="C58" s="34"/>
      <c r="D58" s="56"/>
      <c r="E58" s="37"/>
      <c r="F58" s="38"/>
      <c r="G58" s="37"/>
      <c r="H58" s="79"/>
      <c r="I58" s="97">
        <f t="shared" si="3"/>
        <v>0</v>
      </c>
      <c r="K58" s="85">
        <f>IF(G58="x",0,10)</f>
        <v>10</v>
      </c>
    </row>
    <row r="59" spans="1:11" ht="43.5" customHeight="1" thickBot="1">
      <c r="A59" s="62">
        <v>4.5</v>
      </c>
      <c r="B59" s="132" t="s">
        <v>72</v>
      </c>
      <c r="C59" s="34"/>
      <c r="D59" s="56"/>
      <c r="E59" s="37"/>
      <c r="F59" s="38"/>
      <c r="G59" s="37"/>
      <c r="H59" s="79"/>
      <c r="I59" s="97">
        <f t="shared" si="3"/>
        <v>0</v>
      </c>
      <c r="K59" s="85">
        <f>IF(G59="x",0,15)</f>
        <v>15</v>
      </c>
    </row>
    <row r="60" spans="1:11" ht="33.75" customHeight="1" thickBot="1">
      <c r="A60" s="62">
        <v>4.6</v>
      </c>
      <c r="B60" s="132" t="s">
        <v>73</v>
      </c>
      <c r="C60" s="34"/>
      <c r="D60" s="56"/>
      <c r="E60" s="37"/>
      <c r="F60" s="38"/>
      <c r="G60" s="37"/>
      <c r="H60" s="79"/>
      <c r="I60" s="97">
        <f t="shared" si="3"/>
        <v>0</v>
      </c>
      <c r="K60" s="85">
        <f>IF(G60="x",0,15)</f>
        <v>15</v>
      </c>
    </row>
    <row r="61" spans="1:9" ht="12.75">
      <c r="A61" s="39"/>
      <c r="B61" s="64"/>
      <c r="C61" s="62"/>
      <c r="D61" s="56"/>
      <c r="E61" s="37"/>
      <c r="F61" s="38"/>
      <c r="G61" s="37"/>
      <c r="H61" s="79"/>
      <c r="I61" s="97"/>
    </row>
    <row r="62" spans="1:11" ht="38.25">
      <c r="A62" s="59"/>
      <c r="B62" s="41"/>
      <c r="C62" s="41"/>
      <c r="D62" s="49">
        <f>K62-SUM(I54:I61)</f>
        <v>70</v>
      </c>
      <c r="E62" s="140" t="s">
        <v>123</v>
      </c>
      <c r="F62" s="49">
        <f>K62</f>
        <v>70</v>
      </c>
      <c r="G62" s="37"/>
      <c r="H62" s="79"/>
      <c r="I62" s="97"/>
      <c r="K62" s="102">
        <f>SUM(K55:K61)</f>
        <v>70</v>
      </c>
    </row>
    <row r="63" spans="1:9" ht="12.75">
      <c r="A63" s="51" t="s">
        <v>74</v>
      </c>
      <c r="B63" s="60"/>
      <c r="C63" s="60"/>
      <c r="D63" s="56"/>
      <c r="E63" s="56"/>
      <c r="F63" s="38"/>
      <c r="G63" s="37"/>
      <c r="H63" s="79"/>
      <c r="I63" s="97"/>
    </row>
    <row r="64" spans="1:9" ht="13.5" thickBot="1">
      <c r="A64" s="54"/>
      <c r="B64" s="37"/>
      <c r="C64" s="37"/>
      <c r="D64" s="56" t="s">
        <v>12</v>
      </c>
      <c r="E64" s="56" t="s">
        <v>13</v>
      </c>
      <c r="F64" s="72" t="s">
        <v>124</v>
      </c>
      <c r="G64" s="50" t="s">
        <v>7</v>
      </c>
      <c r="H64" s="79" t="s">
        <v>65</v>
      </c>
      <c r="I64" s="97"/>
    </row>
    <row r="65" spans="1:11" ht="29.25" customHeight="1" thickBot="1">
      <c r="A65" s="39">
        <v>5.1</v>
      </c>
      <c r="B65" s="130" t="s">
        <v>75</v>
      </c>
      <c r="C65" s="34"/>
      <c r="D65" s="57"/>
      <c r="E65" s="43"/>
      <c r="F65" s="58"/>
      <c r="G65" s="43"/>
      <c r="H65" s="79"/>
      <c r="I65" s="97">
        <f>IF(D65="X",0,(IF(E65="X",K65/2,(IF(F65="X",K65,0)))))</f>
        <v>0</v>
      </c>
      <c r="K65" s="85">
        <f>IF(G65="x",0,30)</f>
        <v>30</v>
      </c>
    </row>
    <row r="66" spans="1:11" ht="42.75" customHeight="1" thickBot="1">
      <c r="A66" s="39">
        <v>5.2</v>
      </c>
      <c r="B66" s="132" t="s">
        <v>76</v>
      </c>
      <c r="C66" s="34"/>
      <c r="D66" s="57"/>
      <c r="E66" s="43"/>
      <c r="F66" s="58"/>
      <c r="G66" s="43"/>
      <c r="H66" s="80"/>
      <c r="I66" s="97">
        <f>IF(D66="X",0,(IF(E66="X",K66/2,(IF(F66="X",K66,0)))))</f>
        <v>0</v>
      </c>
      <c r="K66" s="85">
        <f>IF(G66="x",0,30)</f>
        <v>30</v>
      </c>
    </row>
    <row r="67" spans="1:11" ht="19.5" customHeight="1" thickBot="1">
      <c r="A67" s="39">
        <v>5.3</v>
      </c>
      <c r="B67" s="132" t="s">
        <v>77</v>
      </c>
      <c r="C67" s="34"/>
      <c r="D67" s="57"/>
      <c r="E67" s="43"/>
      <c r="F67" s="58"/>
      <c r="G67" s="43"/>
      <c r="H67" s="79"/>
      <c r="I67" s="97">
        <f>IF(D67="X",0,(IF(E67="X",K67/2,(IF(F67="X",K67,0)))))</f>
        <v>0</v>
      </c>
      <c r="K67" s="85">
        <f>IF(G67="x",0,30)</f>
        <v>30</v>
      </c>
    </row>
    <row r="68" spans="1:11" ht="31.5" customHeight="1" thickBot="1">
      <c r="A68" s="39">
        <v>5.4</v>
      </c>
      <c r="B68" s="132" t="s">
        <v>78</v>
      </c>
      <c r="C68" s="34"/>
      <c r="D68" s="57"/>
      <c r="E68" s="43"/>
      <c r="F68" s="58"/>
      <c r="G68" s="43"/>
      <c r="H68" s="79"/>
      <c r="I68" s="97">
        <f>IF(D68="X",0,(IF(E68="X",K68/2,(IF(F68="X",K68,0)))))</f>
        <v>0</v>
      </c>
      <c r="K68" s="85">
        <f>IF(G68="x",0,30)</f>
        <v>30</v>
      </c>
    </row>
    <row r="69" spans="1:9" ht="43.5" customHeight="1" thickBot="1">
      <c r="A69" s="39">
        <v>5.5</v>
      </c>
      <c r="B69" s="132" t="s">
        <v>79</v>
      </c>
      <c r="C69" s="34"/>
      <c r="D69" s="57"/>
      <c r="E69" s="43"/>
      <c r="F69" s="58"/>
      <c r="G69" s="43"/>
      <c r="H69" s="79"/>
      <c r="I69" s="97"/>
    </row>
    <row r="70" spans="1:11" ht="30" customHeight="1" thickBot="1">
      <c r="A70" s="39">
        <v>5.6</v>
      </c>
      <c r="B70" s="132" t="s">
        <v>80</v>
      </c>
      <c r="C70" s="34"/>
      <c r="D70" s="57"/>
      <c r="E70" s="43"/>
      <c r="F70" s="58"/>
      <c r="G70" s="43"/>
      <c r="H70" s="79"/>
      <c r="I70" s="97">
        <f>IF(D70="X",0,(IF(E70="X",K70/2,(IF(F70="X",K70,0)))))</f>
        <v>0</v>
      </c>
      <c r="K70" s="85">
        <f>IF(G70="x",0,30)</f>
        <v>30</v>
      </c>
    </row>
    <row r="71" spans="1:9" ht="12.75">
      <c r="A71" s="59"/>
      <c r="C71" s="60"/>
      <c r="D71" s="56"/>
      <c r="E71" s="37"/>
      <c r="F71" s="38"/>
      <c r="G71" s="37"/>
      <c r="H71" s="79"/>
      <c r="I71" s="97"/>
    </row>
    <row r="72" spans="1:11" ht="38.25">
      <c r="A72" s="65"/>
      <c r="B72" s="60"/>
      <c r="C72" s="60"/>
      <c r="D72" s="49">
        <f>K72-SUM(I64:I71)</f>
        <v>150</v>
      </c>
      <c r="E72" s="140" t="s">
        <v>123</v>
      </c>
      <c r="F72" s="49">
        <f>K72</f>
        <v>150</v>
      </c>
      <c r="G72" s="37"/>
      <c r="H72" s="79"/>
      <c r="I72" s="97"/>
      <c r="K72" s="102">
        <f>SUM(K63:K71)</f>
        <v>150</v>
      </c>
    </row>
    <row r="73" spans="1:9" ht="12.75">
      <c r="A73" s="51" t="s">
        <v>81</v>
      </c>
      <c r="B73" s="66"/>
      <c r="C73" s="39"/>
      <c r="D73" s="56"/>
      <c r="E73" s="56"/>
      <c r="F73" s="72"/>
      <c r="G73" s="50"/>
      <c r="H73" s="79"/>
      <c r="I73" s="97"/>
    </row>
    <row r="74" spans="1:9" ht="13.5" thickBot="1">
      <c r="A74" s="51"/>
      <c r="B74" s="66"/>
      <c r="C74" s="39"/>
      <c r="D74" s="56" t="s">
        <v>12</v>
      </c>
      <c r="E74" s="56" t="s">
        <v>13</v>
      </c>
      <c r="F74" s="72" t="s">
        <v>124</v>
      </c>
      <c r="G74" s="50" t="s">
        <v>7</v>
      </c>
      <c r="H74" s="79" t="s">
        <v>65</v>
      </c>
      <c r="I74" s="97"/>
    </row>
    <row r="75" spans="1:11" ht="42" customHeight="1" thickBot="1">
      <c r="A75" s="62">
        <v>6.1</v>
      </c>
      <c r="B75" s="130" t="s">
        <v>82</v>
      </c>
      <c r="C75" s="62"/>
      <c r="D75" s="57"/>
      <c r="E75" s="57"/>
      <c r="F75" s="75"/>
      <c r="G75" s="67"/>
      <c r="H75" s="80"/>
      <c r="I75" s="97">
        <f aca="true" t="shared" si="4" ref="I75:I98">IF(D75="X",0,(IF(E75="X",K75/2,(IF(F75="X",K75,0)))))</f>
        <v>0</v>
      </c>
      <c r="K75" s="85">
        <f aca="true" t="shared" si="5" ref="K75:K87">IF(G75="x",0,10)</f>
        <v>10</v>
      </c>
    </row>
    <row r="76" spans="1:11" ht="57" customHeight="1" thickBot="1">
      <c r="A76" s="62">
        <v>6.2</v>
      </c>
      <c r="B76" s="132" t="s">
        <v>83</v>
      </c>
      <c r="C76" s="62"/>
      <c r="D76" s="57"/>
      <c r="E76" s="57"/>
      <c r="F76" s="75"/>
      <c r="G76" s="67"/>
      <c r="H76" s="80"/>
      <c r="I76" s="97">
        <f t="shared" si="4"/>
        <v>0</v>
      </c>
      <c r="K76" s="85">
        <v>15</v>
      </c>
    </row>
    <row r="77" spans="1:11" ht="35.25" customHeight="1" thickBot="1">
      <c r="A77" s="62">
        <v>6.3</v>
      </c>
      <c r="B77" s="132" t="s">
        <v>84</v>
      </c>
      <c r="C77" s="62"/>
      <c r="D77" s="57"/>
      <c r="E77" s="57"/>
      <c r="F77" s="75"/>
      <c r="G77" s="67"/>
      <c r="H77" s="80"/>
      <c r="I77" s="97">
        <f t="shared" si="4"/>
        <v>0</v>
      </c>
      <c r="K77" s="85">
        <f t="shared" si="5"/>
        <v>10</v>
      </c>
    </row>
    <row r="78" spans="1:11" ht="38.25" customHeight="1" thickBot="1">
      <c r="A78" s="62">
        <v>6.4</v>
      </c>
      <c r="B78" s="132" t="s">
        <v>85</v>
      </c>
      <c r="C78" s="34"/>
      <c r="D78" s="57"/>
      <c r="E78" s="57"/>
      <c r="F78" s="75"/>
      <c r="G78" s="67"/>
      <c r="H78" s="79"/>
      <c r="I78" s="97">
        <f t="shared" si="4"/>
        <v>0</v>
      </c>
      <c r="K78" s="85">
        <f t="shared" si="5"/>
        <v>10</v>
      </c>
    </row>
    <row r="79" spans="1:11" ht="46.5" customHeight="1" thickBot="1">
      <c r="A79" s="62">
        <v>6.5</v>
      </c>
      <c r="B79" s="132" t="s">
        <v>86</v>
      </c>
      <c r="C79" s="62"/>
      <c r="D79" s="57"/>
      <c r="E79" s="57"/>
      <c r="F79" s="75"/>
      <c r="G79" s="67"/>
      <c r="H79" s="80"/>
      <c r="I79" s="97">
        <f t="shared" si="4"/>
        <v>0</v>
      </c>
      <c r="K79" s="85">
        <v>15</v>
      </c>
    </row>
    <row r="80" spans="1:11" ht="33" customHeight="1" thickBot="1">
      <c r="A80" s="62">
        <v>6.6</v>
      </c>
      <c r="B80" s="132" t="s">
        <v>87</v>
      </c>
      <c r="C80" s="62"/>
      <c r="D80" s="57"/>
      <c r="E80" s="57"/>
      <c r="F80" s="75"/>
      <c r="G80" s="67"/>
      <c r="H80" s="80"/>
      <c r="I80" s="97">
        <f t="shared" si="4"/>
        <v>0</v>
      </c>
      <c r="K80" s="85">
        <f t="shared" si="5"/>
        <v>10</v>
      </c>
    </row>
    <row r="81" spans="1:11" ht="32.25" customHeight="1" thickBot="1">
      <c r="A81" s="62">
        <v>6.7</v>
      </c>
      <c r="B81" s="132" t="s">
        <v>88</v>
      </c>
      <c r="C81" s="34"/>
      <c r="D81" s="57"/>
      <c r="E81" s="57"/>
      <c r="F81" s="75"/>
      <c r="G81" s="67"/>
      <c r="H81" s="80"/>
      <c r="I81" s="97">
        <f t="shared" si="4"/>
        <v>0</v>
      </c>
      <c r="K81" s="85">
        <f t="shared" si="5"/>
        <v>10</v>
      </c>
    </row>
    <row r="82" spans="1:11" ht="33" customHeight="1" thickBot="1">
      <c r="A82" s="62">
        <v>6.8</v>
      </c>
      <c r="B82" s="132" t="s">
        <v>89</v>
      </c>
      <c r="C82" s="62"/>
      <c r="D82" s="57"/>
      <c r="E82" s="57"/>
      <c r="F82" s="75"/>
      <c r="G82" s="67"/>
      <c r="H82" s="80"/>
      <c r="I82" s="97">
        <f t="shared" si="4"/>
        <v>0</v>
      </c>
      <c r="K82" s="85">
        <f t="shared" si="5"/>
        <v>10</v>
      </c>
    </row>
    <row r="83" spans="1:11" ht="33" customHeight="1" thickBot="1">
      <c r="A83" s="62">
        <v>6.9</v>
      </c>
      <c r="B83" s="132" t="s">
        <v>90</v>
      </c>
      <c r="C83" s="62"/>
      <c r="D83" s="57"/>
      <c r="E83" s="57"/>
      <c r="F83" s="75"/>
      <c r="G83" s="67"/>
      <c r="H83" s="80"/>
      <c r="I83" s="97">
        <f t="shared" si="4"/>
        <v>0</v>
      </c>
      <c r="K83" s="85">
        <f t="shared" si="5"/>
        <v>10</v>
      </c>
    </row>
    <row r="84" spans="1:11" ht="64.5" customHeight="1" thickBot="1">
      <c r="A84" s="62">
        <v>6.1</v>
      </c>
      <c r="B84" s="132" t="s">
        <v>91</v>
      </c>
      <c r="C84" s="62"/>
      <c r="D84" s="57"/>
      <c r="E84" s="57"/>
      <c r="F84" s="75"/>
      <c r="G84" s="67"/>
      <c r="H84" s="80"/>
      <c r="I84" s="97">
        <f t="shared" si="4"/>
        <v>0</v>
      </c>
      <c r="K84" s="85">
        <v>15</v>
      </c>
    </row>
    <row r="85" spans="1:11" ht="33.75" customHeight="1" thickBot="1">
      <c r="A85" s="62">
        <v>6.11</v>
      </c>
      <c r="B85" s="132" t="s">
        <v>92</v>
      </c>
      <c r="C85" s="62"/>
      <c r="D85" s="57"/>
      <c r="E85" s="57"/>
      <c r="F85" s="75"/>
      <c r="G85" s="67"/>
      <c r="H85" s="80"/>
      <c r="I85" s="97">
        <f t="shared" si="4"/>
        <v>0</v>
      </c>
      <c r="K85" s="85">
        <v>15</v>
      </c>
    </row>
    <row r="86" spans="1:11" ht="30.75" customHeight="1" thickBot="1">
      <c r="A86" s="62">
        <v>6.12</v>
      </c>
      <c r="B86" s="132" t="s">
        <v>93</v>
      </c>
      <c r="C86" s="62"/>
      <c r="D86" s="57"/>
      <c r="E86" s="57"/>
      <c r="F86" s="75"/>
      <c r="G86" s="67"/>
      <c r="H86" s="80"/>
      <c r="I86" s="97">
        <f t="shared" si="4"/>
        <v>0</v>
      </c>
      <c r="K86" s="85">
        <f t="shared" si="5"/>
        <v>10</v>
      </c>
    </row>
    <row r="87" spans="1:11" ht="48" customHeight="1" thickBot="1">
      <c r="A87" s="62">
        <v>6.13</v>
      </c>
      <c r="B87" s="132" t="s">
        <v>94</v>
      </c>
      <c r="C87" s="62"/>
      <c r="D87" s="57"/>
      <c r="E87" s="57"/>
      <c r="F87" s="75"/>
      <c r="G87" s="67"/>
      <c r="H87" s="80"/>
      <c r="I87" s="97">
        <f t="shared" si="4"/>
        <v>0</v>
      </c>
      <c r="K87" s="85">
        <f t="shared" si="5"/>
        <v>10</v>
      </c>
    </row>
    <row r="88" spans="1:9" ht="12.75">
      <c r="A88" s="61"/>
      <c r="B88" s="40"/>
      <c r="C88" s="34"/>
      <c r="D88" s="56"/>
      <c r="E88" s="37"/>
      <c r="F88" s="38"/>
      <c r="G88" s="37"/>
      <c r="H88" s="79"/>
      <c r="I88" s="97"/>
    </row>
    <row r="89" spans="1:11" ht="38.25">
      <c r="A89" s="59"/>
      <c r="B89" s="41"/>
      <c r="C89" s="41"/>
      <c r="D89" s="49">
        <f>K89-SUM(I83:I88)</f>
        <v>150</v>
      </c>
      <c r="E89" s="140" t="s">
        <v>123</v>
      </c>
      <c r="F89" s="49">
        <f>K89</f>
        <v>150</v>
      </c>
      <c r="G89" s="37"/>
      <c r="H89" s="79"/>
      <c r="I89" s="97"/>
      <c r="K89" s="102">
        <f>SUM(K75:K88)</f>
        <v>150</v>
      </c>
    </row>
    <row r="90" spans="1:9" ht="12.75">
      <c r="A90" s="68" t="s">
        <v>95</v>
      </c>
      <c r="B90" s="66"/>
      <c r="C90" s="39"/>
      <c r="D90" s="56"/>
      <c r="E90" s="56"/>
      <c r="F90" s="72"/>
      <c r="G90" s="50"/>
      <c r="H90" s="80"/>
      <c r="I90" s="97"/>
    </row>
    <row r="91" spans="1:9" ht="13.5" thickBot="1">
      <c r="A91" s="68"/>
      <c r="B91" s="66"/>
      <c r="C91" s="39"/>
      <c r="D91" s="56" t="s">
        <v>12</v>
      </c>
      <c r="E91" s="56" t="s">
        <v>13</v>
      </c>
      <c r="F91" s="72" t="s">
        <v>124</v>
      </c>
      <c r="G91" s="50" t="s">
        <v>7</v>
      </c>
      <c r="H91" s="79" t="s">
        <v>65</v>
      </c>
      <c r="I91" s="97"/>
    </row>
    <row r="92" spans="1:11" ht="30.75" customHeight="1" thickBot="1">
      <c r="A92" s="39">
        <v>7.1</v>
      </c>
      <c r="B92" s="130" t="s">
        <v>96</v>
      </c>
      <c r="C92" s="34"/>
      <c r="D92" s="56"/>
      <c r="E92" s="37"/>
      <c r="F92" s="38"/>
      <c r="G92" s="37"/>
      <c r="H92" s="79"/>
      <c r="I92" s="97">
        <f t="shared" si="4"/>
        <v>0</v>
      </c>
      <c r="K92" s="85">
        <f aca="true" t="shared" si="6" ref="K92:K97">IF(G92="x",0,15)</f>
        <v>15</v>
      </c>
    </row>
    <row r="93" spans="1:11" ht="54" customHeight="1" thickBot="1">
      <c r="A93" s="39">
        <v>7.2</v>
      </c>
      <c r="B93" s="132" t="s">
        <v>97</v>
      </c>
      <c r="C93" s="34"/>
      <c r="D93" s="56"/>
      <c r="E93" s="37"/>
      <c r="F93" s="38"/>
      <c r="G93" s="37"/>
      <c r="H93" s="79"/>
      <c r="I93" s="97">
        <f t="shared" si="4"/>
        <v>0</v>
      </c>
      <c r="K93" s="85">
        <f t="shared" si="6"/>
        <v>15</v>
      </c>
    </row>
    <row r="94" spans="1:11" ht="36.75" customHeight="1" thickBot="1">
      <c r="A94" s="39">
        <v>7.3</v>
      </c>
      <c r="B94" s="132" t="s">
        <v>98</v>
      </c>
      <c r="C94" s="34"/>
      <c r="D94" s="56"/>
      <c r="E94" s="37"/>
      <c r="F94" s="38"/>
      <c r="G94" s="37"/>
      <c r="H94" s="79"/>
      <c r="I94" s="97">
        <f t="shared" si="4"/>
        <v>0</v>
      </c>
      <c r="K94" s="85">
        <f t="shared" si="6"/>
        <v>15</v>
      </c>
    </row>
    <row r="95" spans="1:11" ht="47.25" customHeight="1" thickBot="1">
      <c r="A95" s="39">
        <v>7.4</v>
      </c>
      <c r="B95" s="132" t="s">
        <v>99</v>
      </c>
      <c r="C95" s="34"/>
      <c r="D95" s="56"/>
      <c r="E95" s="37"/>
      <c r="F95" s="38"/>
      <c r="G95" s="37"/>
      <c r="H95" s="79"/>
      <c r="I95" s="97">
        <f t="shared" si="4"/>
        <v>0</v>
      </c>
      <c r="K95" s="85">
        <f t="shared" si="6"/>
        <v>15</v>
      </c>
    </row>
    <row r="96" spans="1:11" ht="44.25" customHeight="1" thickBot="1">
      <c r="A96" s="39">
        <v>7.5</v>
      </c>
      <c r="B96" s="132" t="s">
        <v>100</v>
      </c>
      <c r="C96" s="34"/>
      <c r="D96" s="56"/>
      <c r="E96" s="37"/>
      <c r="F96" s="38"/>
      <c r="G96" s="37"/>
      <c r="H96" s="79"/>
      <c r="I96" s="97">
        <f t="shared" si="4"/>
        <v>0</v>
      </c>
      <c r="K96" s="85">
        <f t="shared" si="6"/>
        <v>15</v>
      </c>
    </row>
    <row r="97" spans="1:11" ht="36.75" customHeight="1" thickBot="1">
      <c r="A97" s="39">
        <v>7.6</v>
      </c>
      <c r="B97" s="132" t="s">
        <v>101</v>
      </c>
      <c r="C97" s="34"/>
      <c r="D97" s="56"/>
      <c r="E97" s="37"/>
      <c r="F97" s="38"/>
      <c r="G97" s="37"/>
      <c r="H97" s="79"/>
      <c r="I97" s="97">
        <f t="shared" si="4"/>
        <v>0</v>
      </c>
      <c r="K97" s="85">
        <f t="shared" si="6"/>
        <v>15</v>
      </c>
    </row>
    <row r="98" spans="1:11" ht="30.75" customHeight="1" thickBot="1">
      <c r="A98" s="39">
        <v>7.7</v>
      </c>
      <c r="B98" s="132" t="s">
        <v>102</v>
      </c>
      <c r="C98" s="34"/>
      <c r="D98" s="56"/>
      <c r="E98" s="37"/>
      <c r="F98" s="38"/>
      <c r="G98" s="37"/>
      <c r="H98" s="79"/>
      <c r="I98" s="97">
        <f t="shared" si="4"/>
        <v>0</v>
      </c>
      <c r="K98" s="85">
        <f>IF(G98="x",0,10)</f>
        <v>10</v>
      </c>
    </row>
    <row r="99" spans="1:9" ht="13.5" customHeight="1">
      <c r="A99" s="39"/>
      <c r="B99" s="40"/>
      <c r="C99" s="34"/>
      <c r="D99" s="56"/>
      <c r="E99" s="37"/>
      <c r="F99" s="38"/>
      <c r="G99" s="37"/>
      <c r="H99" s="79"/>
      <c r="I99" s="97"/>
    </row>
    <row r="100" spans="1:11" ht="38.25">
      <c r="A100" s="59" t="s">
        <v>14</v>
      </c>
      <c r="B100" s="60"/>
      <c r="C100" s="60"/>
      <c r="D100" s="49">
        <f>K100-SUM(I92:I99)</f>
        <v>100</v>
      </c>
      <c r="E100" s="140" t="s">
        <v>123</v>
      </c>
      <c r="F100" s="49">
        <f>K100</f>
        <v>100</v>
      </c>
      <c r="G100" s="37"/>
      <c r="H100" s="79"/>
      <c r="I100" s="97"/>
      <c r="K100" s="102">
        <f>SUM(K92:K98)</f>
        <v>100</v>
      </c>
    </row>
    <row r="101" spans="1:11" ht="12.75">
      <c r="A101" s="51" t="s">
        <v>103</v>
      </c>
      <c r="B101" s="60"/>
      <c r="C101" s="60"/>
      <c r="D101" s="49"/>
      <c r="E101" s="50"/>
      <c r="F101" s="38"/>
      <c r="G101" s="37"/>
      <c r="H101" s="79"/>
      <c r="I101" s="97"/>
      <c r="K101" s="103"/>
    </row>
    <row r="102" spans="1:9" ht="13.5" thickBot="1">
      <c r="A102" s="51"/>
      <c r="B102" s="66"/>
      <c r="C102" s="39"/>
      <c r="D102" s="56" t="s">
        <v>12</v>
      </c>
      <c r="E102" s="56" t="s">
        <v>13</v>
      </c>
      <c r="F102" s="72" t="s">
        <v>124</v>
      </c>
      <c r="G102" s="50" t="s">
        <v>7</v>
      </c>
      <c r="H102" s="79" t="s">
        <v>65</v>
      </c>
      <c r="I102" s="97"/>
    </row>
    <row r="103" spans="1:11" ht="46.5" customHeight="1" thickBot="1">
      <c r="A103" s="39">
        <v>8.1</v>
      </c>
      <c r="B103" s="130" t="s">
        <v>104</v>
      </c>
      <c r="C103" s="34"/>
      <c r="D103" s="56"/>
      <c r="E103" s="37"/>
      <c r="F103" s="38"/>
      <c r="G103" s="37"/>
      <c r="H103" s="79"/>
      <c r="I103" s="97">
        <f>IF(D103="X",0,(IF(E103="X",K103/2,(IF(F103="X",K103,0)))))</f>
        <v>0</v>
      </c>
      <c r="K103" s="85">
        <f>IF(G103="x",0,10)</f>
        <v>10</v>
      </c>
    </row>
    <row r="104" spans="1:11" ht="41.25" customHeight="1" thickBot="1">
      <c r="A104" s="39">
        <v>8.2</v>
      </c>
      <c r="B104" s="132" t="s">
        <v>105</v>
      </c>
      <c r="C104" s="34"/>
      <c r="D104" s="56"/>
      <c r="E104" s="37"/>
      <c r="F104" s="38"/>
      <c r="G104" s="37"/>
      <c r="H104" s="79"/>
      <c r="I104" s="97">
        <f aca="true" t="shared" si="7" ref="I104:I117">IF(D104="X",0,(IF(E104="X",K104/2,(IF(F104="X",K104,0)))))</f>
        <v>0</v>
      </c>
      <c r="K104" s="85">
        <f>IF(G104="x",0,10)</f>
        <v>10</v>
      </c>
    </row>
    <row r="105" spans="1:11" ht="45.75" customHeight="1" thickBot="1">
      <c r="A105" s="39">
        <v>8.3</v>
      </c>
      <c r="B105" s="132" t="s">
        <v>106</v>
      </c>
      <c r="C105" s="34"/>
      <c r="D105" s="56"/>
      <c r="E105" s="37"/>
      <c r="F105" s="38"/>
      <c r="G105" s="37"/>
      <c r="H105" s="79"/>
      <c r="I105" s="97">
        <f t="shared" si="7"/>
        <v>0</v>
      </c>
      <c r="K105" s="85">
        <f>IF(G105="x",0,5)</f>
        <v>5</v>
      </c>
    </row>
    <row r="106" spans="1:11" ht="33.75" customHeight="1" thickBot="1">
      <c r="A106" s="39">
        <v>8.4</v>
      </c>
      <c r="B106" s="132" t="s">
        <v>107</v>
      </c>
      <c r="C106" s="34"/>
      <c r="D106" s="56"/>
      <c r="E106" s="37"/>
      <c r="F106" s="38"/>
      <c r="G106" s="37"/>
      <c r="H106" s="79"/>
      <c r="I106" s="97">
        <f t="shared" si="7"/>
        <v>0</v>
      </c>
      <c r="K106" s="85">
        <f>IF(G106="x",0,5)</f>
        <v>5</v>
      </c>
    </row>
    <row r="107" spans="1:11" ht="37.5" customHeight="1" thickBot="1">
      <c r="A107" s="39">
        <v>8.5</v>
      </c>
      <c r="B107" s="132" t="s">
        <v>108</v>
      </c>
      <c r="C107" s="34"/>
      <c r="D107" s="56"/>
      <c r="E107" s="37"/>
      <c r="F107" s="38"/>
      <c r="G107" s="37"/>
      <c r="H107" s="79"/>
      <c r="I107" s="97">
        <f t="shared" si="7"/>
        <v>0</v>
      </c>
      <c r="K107" s="85">
        <f>IF(G107="x",0,10)</f>
        <v>10</v>
      </c>
    </row>
    <row r="108" spans="1:11" ht="55.5" customHeight="1" thickBot="1">
      <c r="A108" s="39">
        <v>8.6</v>
      </c>
      <c r="B108" s="132" t="s">
        <v>109</v>
      </c>
      <c r="C108" s="34"/>
      <c r="D108" s="56"/>
      <c r="E108" s="37"/>
      <c r="F108" s="38"/>
      <c r="G108" s="37"/>
      <c r="H108" s="79"/>
      <c r="I108" s="97">
        <f t="shared" si="7"/>
        <v>0</v>
      </c>
      <c r="K108" s="85">
        <f>IF(G108="x",0,10)</f>
        <v>10</v>
      </c>
    </row>
    <row r="109" spans="1:9" ht="12.75">
      <c r="A109" s="69"/>
      <c r="B109" s="40"/>
      <c r="C109" s="34"/>
      <c r="D109" s="56"/>
      <c r="E109" s="37"/>
      <c r="F109" s="38"/>
      <c r="G109" s="37"/>
      <c r="H109" s="79"/>
      <c r="I109" s="97"/>
    </row>
    <row r="110" spans="1:11" ht="38.25">
      <c r="A110" s="59" t="s">
        <v>14</v>
      </c>
      <c r="B110" s="60"/>
      <c r="C110" s="60"/>
      <c r="D110" s="49">
        <f>K110-SUM(I102:I109)</f>
        <v>50</v>
      </c>
      <c r="E110" s="140" t="s">
        <v>123</v>
      </c>
      <c r="F110" s="49">
        <f>K110</f>
        <v>50</v>
      </c>
      <c r="G110" s="37"/>
      <c r="H110" s="79"/>
      <c r="I110" s="97"/>
      <c r="K110" s="102">
        <f>SUM(K103:K108)</f>
        <v>50</v>
      </c>
    </row>
    <row r="111" spans="1:9" ht="12.75">
      <c r="A111" s="51" t="s">
        <v>110</v>
      </c>
      <c r="B111" s="66"/>
      <c r="C111" s="39"/>
      <c r="D111" s="56"/>
      <c r="E111" s="56"/>
      <c r="F111" s="72"/>
      <c r="G111" s="50"/>
      <c r="H111" s="80"/>
      <c r="I111" s="97"/>
    </row>
    <row r="112" spans="1:9" ht="13.5" thickBot="1">
      <c r="A112" s="62"/>
      <c r="B112" s="64"/>
      <c r="C112" s="62"/>
      <c r="D112" s="56" t="s">
        <v>12</v>
      </c>
      <c r="E112" s="56" t="s">
        <v>13</v>
      </c>
      <c r="F112" s="72" t="s">
        <v>124</v>
      </c>
      <c r="G112" s="50" t="s">
        <v>7</v>
      </c>
      <c r="H112" s="79" t="s">
        <v>65</v>
      </c>
      <c r="I112" s="97"/>
    </row>
    <row r="113" spans="1:11" ht="30" customHeight="1" thickBot="1">
      <c r="A113" s="39">
        <v>9.1</v>
      </c>
      <c r="B113" s="130" t="s">
        <v>111</v>
      </c>
      <c r="C113" s="34"/>
      <c r="D113" s="57"/>
      <c r="E113" s="42"/>
      <c r="F113" s="73"/>
      <c r="G113" s="42"/>
      <c r="H113" s="79"/>
      <c r="I113" s="97">
        <f t="shared" si="7"/>
        <v>0</v>
      </c>
      <c r="K113" s="85">
        <f>IF(G113="x",0,10)</f>
        <v>10</v>
      </c>
    </row>
    <row r="114" spans="1:11" ht="36.75" customHeight="1" thickBot="1">
      <c r="A114" s="39">
        <v>9.2</v>
      </c>
      <c r="B114" s="132" t="s">
        <v>112</v>
      </c>
      <c r="C114" s="34"/>
      <c r="D114" s="57"/>
      <c r="E114" s="42"/>
      <c r="F114" s="73"/>
      <c r="G114" s="42"/>
      <c r="H114" s="79"/>
      <c r="I114" s="97">
        <f t="shared" si="7"/>
        <v>0</v>
      </c>
      <c r="K114" s="85">
        <f>IF(G114="x",0,10)</f>
        <v>10</v>
      </c>
    </row>
    <row r="115" spans="1:11" ht="38.25" customHeight="1" thickBot="1">
      <c r="A115" s="39">
        <v>9.3</v>
      </c>
      <c r="B115" s="132" t="s">
        <v>113</v>
      </c>
      <c r="C115" s="34"/>
      <c r="D115" s="57"/>
      <c r="E115" s="42"/>
      <c r="F115" s="73"/>
      <c r="G115" s="42"/>
      <c r="H115" s="79"/>
      <c r="I115" s="97">
        <f t="shared" si="7"/>
        <v>0</v>
      </c>
      <c r="K115" s="85">
        <f>IF(G115="x",0,10)</f>
        <v>10</v>
      </c>
    </row>
    <row r="116" spans="1:11" ht="52.5" customHeight="1" thickBot="1">
      <c r="A116" s="39">
        <v>9.4</v>
      </c>
      <c r="B116" s="132" t="s">
        <v>114</v>
      </c>
      <c r="C116" s="34"/>
      <c r="D116" s="57"/>
      <c r="E116" s="42"/>
      <c r="F116" s="73"/>
      <c r="G116" s="42"/>
      <c r="H116" s="79"/>
      <c r="I116" s="97">
        <f t="shared" si="7"/>
        <v>0</v>
      </c>
      <c r="K116" s="85">
        <f>IF(G116="x",0,10)</f>
        <v>10</v>
      </c>
    </row>
    <row r="117" spans="1:11" ht="51.75" customHeight="1" thickBot="1">
      <c r="A117" s="39">
        <v>9.5</v>
      </c>
      <c r="B117" s="132" t="s">
        <v>115</v>
      </c>
      <c r="C117" s="34"/>
      <c r="D117" s="57"/>
      <c r="E117" s="42"/>
      <c r="F117" s="73"/>
      <c r="G117" s="42"/>
      <c r="H117" s="81"/>
      <c r="I117" s="97">
        <f t="shared" si="7"/>
        <v>0</v>
      </c>
      <c r="K117" s="85">
        <f>IF(G117="x",0,10)</f>
        <v>10</v>
      </c>
    </row>
    <row r="118" spans="1:11" ht="38.25">
      <c r="A118" s="37"/>
      <c r="B118" s="37"/>
      <c r="C118" s="37"/>
      <c r="D118" s="49">
        <f>K118-SUM(I112:I117)</f>
        <v>50</v>
      </c>
      <c r="E118" s="140" t="s">
        <v>123</v>
      </c>
      <c r="F118" s="49">
        <f>K118</f>
        <v>50</v>
      </c>
      <c r="G118" s="37"/>
      <c r="H118" s="79"/>
      <c r="I118" s="97"/>
      <c r="K118" s="102">
        <f>SUM(K112:K117)</f>
        <v>50</v>
      </c>
    </row>
    <row r="119" spans="1:11" ht="12.75">
      <c r="A119" s="37"/>
      <c r="B119" s="37"/>
      <c r="C119" s="37"/>
      <c r="D119" s="49"/>
      <c r="E119" s="50"/>
      <c r="F119" s="38"/>
      <c r="G119" s="37"/>
      <c r="H119" s="79"/>
      <c r="I119" s="97"/>
      <c r="K119" s="103"/>
    </row>
    <row r="120" spans="1:9" ht="12.75">
      <c r="A120" s="51" t="s">
        <v>116</v>
      </c>
      <c r="B120" s="66"/>
      <c r="C120" s="39"/>
      <c r="D120" s="56" t="s">
        <v>12</v>
      </c>
      <c r="E120" s="56" t="s">
        <v>13</v>
      </c>
      <c r="F120" s="72" t="s">
        <v>124</v>
      </c>
      <c r="G120" s="50" t="s">
        <v>7</v>
      </c>
      <c r="H120" s="79" t="s">
        <v>65</v>
      </c>
      <c r="I120" s="97"/>
    </row>
    <row r="121" spans="1:9" ht="13.5" thickBot="1">
      <c r="A121" s="51"/>
      <c r="B121" s="66"/>
      <c r="C121" s="39"/>
      <c r="D121" s="56"/>
      <c r="E121" s="56"/>
      <c r="F121" s="72"/>
      <c r="G121" s="50"/>
      <c r="H121" s="79"/>
      <c r="I121" s="97"/>
    </row>
    <row r="122" spans="1:11" ht="42.75" customHeight="1" thickBot="1">
      <c r="A122" s="69">
        <v>10.1</v>
      </c>
      <c r="B122" s="130" t="s">
        <v>117</v>
      </c>
      <c r="C122" s="34"/>
      <c r="D122" s="57"/>
      <c r="E122" s="57"/>
      <c r="F122" s="75"/>
      <c r="G122" s="67"/>
      <c r="H122" s="80"/>
      <c r="I122" s="97">
        <f>IF(D122="X",0,(IF(E122="X",K122/2,(IF(F122="X",K122,0)))))</f>
        <v>0</v>
      </c>
      <c r="K122" s="85">
        <f>IF(G122="x",0,10)</f>
        <v>10</v>
      </c>
    </row>
    <row r="123" spans="1:11" ht="32.25" customHeight="1" thickBot="1">
      <c r="A123" s="69">
        <v>10.2</v>
      </c>
      <c r="B123" s="132" t="s">
        <v>118</v>
      </c>
      <c r="C123" s="34"/>
      <c r="D123" s="57"/>
      <c r="E123" s="57"/>
      <c r="F123" s="75"/>
      <c r="G123" s="67"/>
      <c r="H123" s="80"/>
      <c r="I123" s="97">
        <f>IF(D123="X",0,(IF(E123="X",K123/2,(IF(F123="X",K123,0)))))</f>
        <v>0</v>
      </c>
      <c r="K123" s="85">
        <f>IF(G123="x",0,10)</f>
        <v>10</v>
      </c>
    </row>
    <row r="124" spans="1:11" ht="42" customHeight="1" thickBot="1">
      <c r="A124" s="69">
        <v>10.3</v>
      </c>
      <c r="B124" s="132" t="s">
        <v>119</v>
      </c>
      <c r="C124" s="34"/>
      <c r="D124" s="57"/>
      <c r="E124" s="57"/>
      <c r="F124" s="75"/>
      <c r="G124" s="67"/>
      <c r="H124" s="80"/>
      <c r="I124" s="97">
        <f>IF(D124="X",0,(IF(E124="X",K124/2,(IF(F124="X",K124,0)))))</f>
        <v>0</v>
      </c>
      <c r="K124" s="85">
        <f>IF(G124="x",0,10)</f>
        <v>10</v>
      </c>
    </row>
    <row r="125" spans="1:11" ht="38.25" customHeight="1" thickBot="1">
      <c r="A125" s="69">
        <v>10.4</v>
      </c>
      <c r="B125" s="132" t="s">
        <v>120</v>
      </c>
      <c r="C125" s="34"/>
      <c r="D125" s="57"/>
      <c r="E125" s="57"/>
      <c r="F125" s="75"/>
      <c r="G125" s="67"/>
      <c r="H125" s="80"/>
      <c r="I125" s="97">
        <f>IF(D125="X",0,(IF(E125="X",K125/2,(IF(F125="X",K125,0)))))</f>
        <v>0</v>
      </c>
      <c r="K125" s="85">
        <f>IF(G125="x",0,10)</f>
        <v>10</v>
      </c>
    </row>
    <row r="126" spans="1:11" ht="57" customHeight="1" thickBot="1">
      <c r="A126" s="69">
        <v>10.5</v>
      </c>
      <c r="B126" s="137" t="s">
        <v>121</v>
      </c>
      <c r="C126" s="34"/>
      <c r="D126" s="57"/>
      <c r="E126" s="57"/>
      <c r="F126" s="75"/>
      <c r="G126" s="67"/>
      <c r="H126" s="80"/>
      <c r="I126" s="97">
        <f>IF(D126="X",0,(IF(E126="X",K126/2,(IF(F126="X",K126,0)))))</f>
        <v>0</v>
      </c>
      <c r="K126" s="85">
        <f>IF(G126="x",0,10)</f>
        <v>10</v>
      </c>
    </row>
    <row r="127" spans="1:9" ht="39" thickBot="1">
      <c r="A127" s="139">
        <v>10.6</v>
      </c>
      <c r="B127" s="138" t="s">
        <v>122</v>
      </c>
      <c r="C127" s="41"/>
      <c r="D127" s="56"/>
      <c r="E127" s="37"/>
      <c r="F127" s="38"/>
      <c r="G127" s="37"/>
      <c r="H127" s="79"/>
      <c r="I127" s="97"/>
    </row>
    <row r="128" spans="1:11" ht="38.25">
      <c r="A128" s="37"/>
      <c r="B128" s="37"/>
      <c r="C128" s="37"/>
      <c r="D128" s="49">
        <f>K128-SUM(I120:I127)</f>
        <v>50</v>
      </c>
      <c r="E128" s="140" t="s">
        <v>123</v>
      </c>
      <c r="F128" s="49">
        <f>K128</f>
        <v>50</v>
      </c>
      <c r="G128" s="37"/>
      <c r="H128" s="79"/>
      <c r="I128" s="97"/>
      <c r="K128" s="102">
        <f>SUM(K122:K127)</f>
        <v>50</v>
      </c>
    </row>
    <row r="136" ht="12.75">
      <c r="K136" s="85">
        <f>SUM(K128+K118+K110+K100+K89+K72+K62+K52+K34+K21)</f>
        <v>950</v>
      </c>
    </row>
  </sheetData>
  <sheetProtection/>
  <printOptions/>
  <pageMargins left="0" right="0.25" top="0.71" bottom="1.18" header="0.5" footer="0.54"/>
  <pageSetup fitToHeight="10" fitToWidth="1" horizontalDpi="600" verticalDpi="600" orientation="portrait" scale="82" r:id="rId1"/>
  <headerFooter alignWithMargins="0">
    <oddHeader>&amp;CSANITARY DESIGN AUDIT</oddHeader>
    <oddFooter>&amp;L&amp;8&amp;F&amp;CS = Satisfactory, M = Marginal, U = Unsatisfactory, NA = Not Applicable
&amp;P&amp;R&amp;8Rev:(12/7/98)</oddFooter>
  </headerFooter>
  <rowBreaks count="9" manualBreakCount="9">
    <brk id="21" max="10" man="1"/>
    <brk id="34" max="10" man="1"/>
    <brk id="52" max="10" man="1"/>
    <brk id="62" max="10" man="1"/>
    <brk id="72" max="10" man="1"/>
    <brk id="89" max="10" man="1"/>
    <brk id="100" max="10" man="1"/>
    <brk id="110" max="10" man="1"/>
    <brk id="119" max="10" man="1"/>
  </rowBreaks>
</worksheet>
</file>

<file path=xl/worksheets/sheet2.xml><?xml version="1.0" encoding="utf-8"?>
<worksheet xmlns="http://schemas.openxmlformats.org/spreadsheetml/2006/main" xmlns:r="http://schemas.openxmlformats.org/officeDocument/2006/relationships">
  <dimension ref="A1:I41"/>
  <sheetViews>
    <sheetView zoomScalePageLayoutView="0" workbookViewId="0" topLeftCell="A1">
      <selection activeCell="G15" sqref="G15"/>
    </sheetView>
  </sheetViews>
  <sheetFormatPr defaultColWidth="8.8515625" defaultRowHeight="12.75"/>
  <cols>
    <col min="1" max="1" width="4.140625" style="4" customWidth="1"/>
    <col min="2" max="2" width="80.421875" style="4" bestFit="1" customWidth="1"/>
    <col min="3" max="3" width="0.9921875" style="4" customWidth="1"/>
    <col min="4" max="4" width="7.7109375" style="4" customWidth="1"/>
    <col min="5" max="5" width="2.00390625" style="4" customWidth="1"/>
    <col min="6" max="6" width="4.8515625" style="4" customWidth="1"/>
    <col min="7" max="7" width="9.140625" style="4" customWidth="1"/>
    <col min="8" max="8" width="19.7109375" style="4" customWidth="1"/>
    <col min="9" max="9" width="4.140625" style="5" customWidth="1"/>
    <col min="10" max="16384" width="8.8515625" style="4" customWidth="1"/>
  </cols>
  <sheetData>
    <row r="1" spans="2:9" ht="21.75" customHeight="1">
      <c r="B1" s="134" t="s">
        <v>4</v>
      </c>
      <c r="C1" s="134"/>
      <c r="D1" s="134"/>
      <c r="E1" s="134"/>
      <c r="F1" s="134"/>
      <c r="H1" s="5"/>
      <c r="I1" s="4"/>
    </row>
    <row r="2" ht="15">
      <c r="A2" s="115"/>
    </row>
    <row r="3" ht="15">
      <c r="A3" s="116"/>
    </row>
    <row r="4" ht="15">
      <c r="A4" s="116"/>
    </row>
    <row r="5" ht="15">
      <c r="A5" s="116"/>
    </row>
    <row r="6" ht="15">
      <c r="A6" s="116"/>
    </row>
    <row r="7" ht="15">
      <c r="A7" s="116"/>
    </row>
    <row r="12" ht="12" thickBot="1"/>
    <row r="13" spans="2:9" ht="36.75" customHeight="1" thickBot="1">
      <c r="B13" s="117" t="s">
        <v>15</v>
      </c>
      <c r="C13" s="118"/>
      <c r="D13" s="135" t="s">
        <v>16</v>
      </c>
      <c r="E13" s="135"/>
      <c r="F13" s="135"/>
      <c r="G13" s="136"/>
      <c r="H13"/>
      <c r="I13"/>
    </row>
    <row r="14" spans="2:9" ht="30.75" customHeight="1" thickBot="1">
      <c r="B14" s="114" t="str">
        <f>Checklist!A12</f>
        <v>PRINCIPIO N.° 1: LAVABLE MICROBIOLÓGICAMENTE</v>
      </c>
      <c r="C14" s="119"/>
      <c r="D14" s="120">
        <f>Checklist!D21</f>
        <v>100</v>
      </c>
      <c r="E14" s="121" t="s">
        <v>3</v>
      </c>
      <c r="F14" s="120">
        <f>Checklist!F21</f>
        <v>100</v>
      </c>
      <c r="G14" s="122">
        <f>D14/F14</f>
        <v>1</v>
      </c>
      <c r="H14"/>
      <c r="I14"/>
    </row>
    <row r="15" spans="2:9" ht="30.75" customHeight="1" thickBot="1">
      <c r="B15" s="114" t="str">
        <f>Checklist!A22</f>
        <v>PRINCIPIO N.° 2: HECHO CON MATERIALES COMPATIBLES</v>
      </c>
      <c r="C15" s="119"/>
      <c r="D15" s="120">
        <f>Checklist!D34</f>
        <v>90</v>
      </c>
      <c r="E15" s="121" t="s">
        <v>3</v>
      </c>
      <c r="F15" s="120">
        <f>Checklist!F34</f>
        <v>90</v>
      </c>
      <c r="G15" s="122">
        <f aca="true" t="shared" si="0" ref="G15:G24">D15/F15</f>
        <v>1</v>
      </c>
      <c r="H15"/>
      <c r="I15"/>
    </row>
    <row r="16" spans="2:9" ht="30.75" customHeight="1" thickBot="1">
      <c r="B16" s="114" t="str">
        <f>Checklist!A35</f>
        <v>PRINCIPIO N.° 3:  ACCESIBLES PARA INSPECCIÓN, MANTENIMIENTO Y LIMPIEZA/SANITIZACIÓN</v>
      </c>
      <c r="C16" s="119"/>
      <c r="D16" s="120">
        <f>Checklist!D52</f>
        <v>140</v>
      </c>
      <c r="E16" s="121" t="s">
        <v>3</v>
      </c>
      <c r="F16" s="120">
        <f>Checklist!F52</f>
        <v>140</v>
      </c>
      <c r="G16" s="122">
        <f t="shared" si="0"/>
        <v>1</v>
      </c>
      <c r="H16"/>
      <c r="I16"/>
    </row>
    <row r="17" spans="2:9" ht="30.75" customHeight="1" thickBot="1">
      <c r="B17" s="114" t="str">
        <f>Checklist!A53</f>
        <v>PRINCIPIO N.° 4: SIN ACUMULACIÓN DE LÍQUIDOS</v>
      </c>
      <c r="C17" s="119"/>
      <c r="D17" s="120">
        <f>Checklist!D62</f>
        <v>70</v>
      </c>
      <c r="E17" s="121" t="s">
        <v>3</v>
      </c>
      <c r="F17" s="120">
        <f>Checklist!F62</f>
        <v>70</v>
      </c>
      <c r="G17" s="122">
        <f t="shared" si="0"/>
        <v>1</v>
      </c>
      <c r="H17"/>
      <c r="I17"/>
    </row>
    <row r="18" spans="2:9" ht="30.75" customHeight="1" thickBot="1">
      <c r="B18" s="114" t="str">
        <f>Checklist!A63</f>
        <v>PRINCIPIO N.° 5:  PARTES HUECAS SELLADAS HERMÉTICAMENTE</v>
      </c>
      <c r="C18" s="119"/>
      <c r="D18" s="120">
        <f>Checklist!D72</f>
        <v>150</v>
      </c>
      <c r="E18" s="121" t="s">
        <v>3</v>
      </c>
      <c r="F18" s="120">
        <f>Checklist!F72</f>
        <v>150</v>
      </c>
      <c r="G18" s="122">
        <f t="shared" si="0"/>
        <v>1</v>
      </c>
      <c r="H18"/>
      <c r="I18"/>
    </row>
    <row r="19" spans="2:9" ht="30.75" customHeight="1" thickBot="1">
      <c r="B19" s="114" t="str">
        <f>Checklist!A73</f>
        <v>PRINCIPIO N.° 6: SIN NICHOS</v>
      </c>
      <c r="C19" s="119"/>
      <c r="D19" s="120">
        <f>Checklist!D89</f>
        <v>150</v>
      </c>
      <c r="E19" s="121" t="s">
        <v>3</v>
      </c>
      <c r="F19" s="120">
        <f>Checklist!F89</f>
        <v>150</v>
      </c>
      <c r="G19" s="122">
        <f t="shared" si="0"/>
        <v>1</v>
      </c>
      <c r="H19"/>
      <c r="I19"/>
    </row>
    <row r="20" spans="2:9" ht="30.75" customHeight="1" thickBot="1">
      <c r="B20" s="114" t="str">
        <f>Checklist!A90</f>
        <v>PRINCIPIO N.° 7: DESEMPEÑO OPERATIVO HIGIÉNICO</v>
      </c>
      <c r="C20" s="119"/>
      <c r="D20" s="120">
        <f>Checklist!D100</f>
        <v>100</v>
      </c>
      <c r="E20" s="121" t="s">
        <v>3</v>
      </c>
      <c r="F20" s="120">
        <f>Checklist!F100</f>
        <v>100</v>
      </c>
      <c r="G20" s="122">
        <f t="shared" si="0"/>
        <v>1</v>
      </c>
      <c r="H20"/>
      <c r="I20"/>
    </row>
    <row r="21" spans="2:9" ht="30.75" customHeight="1" thickBot="1">
      <c r="B21" s="114" t="str">
        <f>Checklist!A101</f>
        <v>PRINCIPIO N.° 8: DISEÑO HIGIÉNICO DE LOS RECINTOS DE MANTENIMIENTO</v>
      </c>
      <c r="C21" s="119"/>
      <c r="D21" s="120">
        <f>Checklist!D110</f>
        <v>50</v>
      </c>
      <c r="E21" s="121" t="s">
        <v>3</v>
      </c>
      <c r="F21" s="120">
        <f>Checklist!F110</f>
        <v>50</v>
      </c>
      <c r="G21" s="122">
        <f t="shared" si="0"/>
        <v>1</v>
      </c>
      <c r="H21"/>
      <c r="I21"/>
    </row>
    <row r="22" spans="2:9" ht="30.75" customHeight="1" thickBot="1">
      <c r="B22" s="114" t="str">
        <f>Checklist!A111</f>
        <v>PRINCIPIO N.° 9: COMPATIBILIDAD HIGIÉNICA CON OTROS SISTEMAS</v>
      </c>
      <c r="C22" s="119"/>
      <c r="D22" s="120">
        <f>Checklist!D118</f>
        <v>50</v>
      </c>
      <c r="E22" s="121" t="s">
        <v>3</v>
      </c>
      <c r="F22" s="120">
        <f>Checklist!F118</f>
        <v>50</v>
      </c>
      <c r="G22" s="122">
        <f t="shared" si="0"/>
        <v>1</v>
      </c>
      <c r="H22"/>
      <c r="I22"/>
    </row>
    <row r="23" spans="2:9" ht="30.75" customHeight="1">
      <c r="B23" s="114" t="str">
        <f>Checklist!A120</f>
        <v>PRINCIPIO N.° 10: sanitización integrada al diseño de las instalaciones</v>
      </c>
      <c r="C23" s="119"/>
      <c r="D23" s="120">
        <f>Checklist!D128</f>
        <v>50</v>
      </c>
      <c r="E23" s="121" t="s">
        <v>3</v>
      </c>
      <c r="F23" s="120">
        <f>Checklist!F128</f>
        <v>50</v>
      </c>
      <c r="G23" s="122">
        <f t="shared" si="0"/>
        <v>1</v>
      </c>
      <c r="H23"/>
      <c r="I23"/>
    </row>
    <row r="24" spans="2:9" ht="30.75" customHeight="1" thickBot="1">
      <c r="B24" s="123" t="s">
        <v>17</v>
      </c>
      <c r="C24" s="124"/>
      <c r="D24" s="125">
        <f>SUBTOTAL(9,D14:D23)</f>
        <v>950</v>
      </c>
      <c r="E24" s="126" t="s">
        <v>3</v>
      </c>
      <c r="F24" s="125">
        <f>SUBTOTAL(9,F14:F23)</f>
        <v>950</v>
      </c>
      <c r="G24" s="127">
        <f t="shared" si="0"/>
        <v>1</v>
      </c>
      <c r="H24"/>
      <c r="I24"/>
    </row>
    <row r="25" spans="2:9" ht="12.75">
      <c r="B25" s="3"/>
      <c r="C25" s="3"/>
      <c r="D25" s="3"/>
      <c r="E25" s="3"/>
      <c r="F25" s="3"/>
      <c r="G25"/>
      <c r="H25"/>
      <c r="I25"/>
    </row>
    <row r="26" spans="2:9" ht="57">
      <c r="B26" s="105" t="s">
        <v>1</v>
      </c>
      <c r="C26" s="14"/>
      <c r="D26" s="14"/>
      <c r="E26" s="14"/>
      <c r="F26" s="14"/>
      <c r="G26" s="14"/>
      <c r="H26"/>
      <c r="I26"/>
    </row>
    <row r="27" spans="4:9" ht="11.25">
      <c r="D27" s="5"/>
      <c r="E27" s="5"/>
      <c r="F27" s="5"/>
      <c r="I27" s="4"/>
    </row>
    <row r="28" spans="3:9" ht="22.5" customHeight="1">
      <c r="C28" s="7"/>
      <c r="D28" s="5"/>
      <c r="E28" s="5"/>
      <c r="F28" s="5"/>
      <c r="I28" s="4"/>
    </row>
    <row r="29" spans="4:9" ht="11.25">
      <c r="D29" s="5"/>
      <c r="E29" s="5"/>
      <c r="F29" s="5"/>
      <c r="I29" s="4"/>
    </row>
    <row r="30" spans="4:9" ht="11.25">
      <c r="D30" s="5"/>
      <c r="E30" s="5"/>
      <c r="F30" s="5"/>
      <c r="I30" s="4"/>
    </row>
    <row r="31" spans="4:9" ht="11.25">
      <c r="D31" s="5"/>
      <c r="E31" s="5"/>
      <c r="F31" s="5"/>
      <c r="I31" s="4"/>
    </row>
    <row r="32" spans="4:9" ht="11.25">
      <c r="D32" s="5"/>
      <c r="E32" s="5"/>
      <c r="F32" s="5"/>
      <c r="I32" s="4"/>
    </row>
    <row r="33" spans="4:9" ht="11.25">
      <c r="D33" s="5"/>
      <c r="E33" s="5"/>
      <c r="F33" s="5"/>
      <c r="I33" s="4"/>
    </row>
    <row r="34" spans="4:9" ht="11.25">
      <c r="D34" s="5"/>
      <c r="E34" s="5"/>
      <c r="F34" s="5"/>
      <c r="I34" s="4"/>
    </row>
    <row r="35" spans="4:9" ht="11.25">
      <c r="D35" s="5"/>
      <c r="E35" s="5"/>
      <c r="F35" s="5"/>
      <c r="I35" s="4"/>
    </row>
    <row r="36" spans="4:9" ht="11.25">
      <c r="D36" s="5"/>
      <c r="E36" s="5"/>
      <c r="F36" s="5"/>
      <c r="I36" s="4"/>
    </row>
    <row r="37" spans="4:9" ht="11.25">
      <c r="D37" s="5"/>
      <c r="E37" s="5"/>
      <c r="F37" s="5"/>
      <c r="I37" s="4"/>
    </row>
    <row r="38" spans="4:9" ht="11.25">
      <c r="D38" s="5"/>
      <c r="E38" s="5"/>
      <c r="F38" s="5"/>
      <c r="I38" s="4"/>
    </row>
    <row r="39" spans="4:9" ht="11.25">
      <c r="D39" s="5"/>
      <c r="E39" s="5"/>
      <c r="F39" s="5"/>
      <c r="I39" s="4"/>
    </row>
    <row r="40" spans="4:6" ht="11.25">
      <c r="D40" s="5"/>
      <c r="E40" s="5"/>
      <c r="F40" s="5"/>
    </row>
    <row r="41" spans="4:6" ht="11.25">
      <c r="D41" s="5"/>
      <c r="E41" s="5"/>
      <c r="F41" s="5"/>
    </row>
  </sheetData>
  <sheetProtection/>
  <mergeCells count="2">
    <mergeCell ref="B1:F1"/>
    <mergeCell ref="D13:G13"/>
  </mergeCells>
  <printOptions/>
  <pageMargins left="0" right="0" top="0.75" bottom="0.75" header="0.5" footer="0.5"/>
  <pageSetup horizontalDpi="600" verticalDpi="600" orientation="landscape"/>
  <headerFooter alignWithMargins="0">
    <oddHeader>&amp;CSANITATION AUDIT SUMMARY</oddHeader>
  </headerFooter>
  <drawing r:id="rId1"/>
</worksheet>
</file>

<file path=xl/worksheets/sheet3.xml><?xml version="1.0" encoding="utf-8"?>
<worksheet xmlns="http://schemas.openxmlformats.org/spreadsheetml/2006/main" xmlns:r="http://schemas.openxmlformats.org/officeDocument/2006/relationships">
  <dimension ref="A1:L29"/>
  <sheetViews>
    <sheetView zoomScalePageLayoutView="0" workbookViewId="0" topLeftCell="A1">
      <selection activeCell="D12" sqref="D12"/>
    </sheetView>
  </sheetViews>
  <sheetFormatPr defaultColWidth="8.8515625" defaultRowHeight="12.75"/>
  <cols>
    <col min="1" max="1" width="4.28125" style="0" customWidth="1"/>
    <col min="2" max="2" width="39.140625" style="26" customWidth="1"/>
    <col min="3" max="3" width="6.28125" style="26" customWidth="1"/>
    <col min="4" max="4" width="39.421875" style="0" customWidth="1"/>
  </cols>
  <sheetData>
    <row r="1" spans="1:12" s="1" customFormat="1" ht="46.5" customHeight="1">
      <c r="A1" s="8"/>
      <c r="B1" s="8"/>
      <c r="C1" s="8"/>
      <c r="D1" s="17"/>
      <c r="E1" s="19"/>
      <c r="G1" s="8"/>
      <c r="L1" s="11"/>
    </row>
    <row r="2" spans="1:12" s="1" customFormat="1" ht="20.25">
      <c r="A2" s="18" t="s">
        <v>9</v>
      </c>
      <c r="B2" s="25"/>
      <c r="C2" s="25"/>
      <c r="D2" s="17"/>
      <c r="E2" s="20"/>
      <c r="G2" s="9"/>
      <c r="K2" s="6"/>
      <c r="L2" s="11"/>
    </row>
    <row r="3" spans="1:12" s="1" customFormat="1" ht="15.75">
      <c r="A3" s="21" t="s">
        <v>10</v>
      </c>
      <c r="B3" s="8"/>
      <c r="C3" s="8"/>
      <c r="D3" s="17"/>
      <c r="E3" s="16"/>
      <c r="G3" s="8"/>
      <c r="K3"/>
      <c r="L3" s="12"/>
    </row>
    <row r="4" ht="13.5" thickBot="1"/>
    <row r="5" spans="1:4" ht="16.5" thickBot="1">
      <c r="A5" s="22" t="s">
        <v>5</v>
      </c>
      <c r="B5" s="23"/>
      <c r="C5" s="22" t="s">
        <v>5</v>
      </c>
      <c r="D5" s="24"/>
    </row>
    <row r="6" spans="1:4" ht="150" customHeight="1">
      <c r="A6" s="31">
        <v>1</v>
      </c>
      <c r="B6" s="27"/>
      <c r="C6" s="31">
        <v>2</v>
      </c>
      <c r="D6" s="10"/>
    </row>
    <row r="7" spans="1:4" ht="150" customHeight="1">
      <c r="A7" s="32">
        <v>3</v>
      </c>
      <c r="B7" s="28"/>
      <c r="C7" s="32">
        <v>4</v>
      </c>
      <c r="D7" s="2"/>
    </row>
    <row r="8" spans="1:4" ht="150" customHeight="1">
      <c r="A8" s="32">
        <v>5</v>
      </c>
      <c r="B8" s="28"/>
      <c r="C8" s="32">
        <v>6</v>
      </c>
      <c r="D8" s="2"/>
    </row>
    <row r="9" spans="1:4" ht="150" customHeight="1">
      <c r="A9" s="32">
        <v>7</v>
      </c>
      <c r="B9" s="28"/>
      <c r="C9" s="32">
        <v>8</v>
      </c>
      <c r="D9" s="2"/>
    </row>
    <row r="10" spans="1:4" ht="150" customHeight="1">
      <c r="A10" s="32">
        <v>9</v>
      </c>
      <c r="B10" s="28"/>
      <c r="C10" s="32">
        <v>10</v>
      </c>
      <c r="D10" s="2"/>
    </row>
    <row r="11" spans="1:4" ht="150" customHeight="1">
      <c r="A11" s="32">
        <v>11</v>
      </c>
      <c r="B11" s="28" t="s">
        <v>11</v>
      </c>
      <c r="C11" s="32">
        <v>12</v>
      </c>
      <c r="D11" s="2"/>
    </row>
    <row r="12" spans="1:4" ht="150" customHeight="1" thickBot="1">
      <c r="A12" s="33">
        <v>13</v>
      </c>
      <c r="B12" s="30"/>
      <c r="C12" s="33"/>
      <c r="D12" s="13"/>
    </row>
    <row r="13" spans="2:3" s="15" customFormat="1" ht="150" customHeight="1">
      <c r="B13" s="29"/>
      <c r="C13" s="29"/>
    </row>
    <row r="14" spans="2:3" s="15" customFormat="1" ht="150" customHeight="1">
      <c r="B14" s="29"/>
      <c r="C14" s="29"/>
    </row>
    <row r="15" spans="2:3" s="15" customFormat="1" ht="150" customHeight="1">
      <c r="B15" s="29"/>
      <c r="C15" s="29"/>
    </row>
    <row r="16" spans="2:3" s="15" customFormat="1" ht="150" customHeight="1">
      <c r="B16" s="29"/>
      <c r="C16" s="29"/>
    </row>
    <row r="17" spans="2:3" s="15" customFormat="1" ht="150" customHeight="1">
      <c r="B17" s="29"/>
      <c r="C17" s="29"/>
    </row>
    <row r="18" spans="2:3" s="15" customFormat="1" ht="150" customHeight="1">
      <c r="B18" s="29"/>
      <c r="C18" s="29"/>
    </row>
    <row r="19" spans="2:3" s="15" customFormat="1" ht="150" customHeight="1">
      <c r="B19" s="29"/>
      <c r="C19" s="29"/>
    </row>
    <row r="20" spans="2:3" s="15" customFormat="1" ht="150" customHeight="1">
      <c r="B20" s="29"/>
      <c r="C20" s="29"/>
    </row>
    <row r="21" spans="2:3" s="15" customFormat="1" ht="150" customHeight="1">
      <c r="B21" s="29"/>
      <c r="C21" s="29"/>
    </row>
    <row r="22" spans="2:3" s="15" customFormat="1" ht="150" customHeight="1">
      <c r="B22" s="29"/>
      <c r="C22" s="29"/>
    </row>
    <row r="23" spans="2:3" s="15" customFormat="1" ht="150" customHeight="1">
      <c r="B23" s="29"/>
      <c r="C23" s="29"/>
    </row>
    <row r="24" spans="2:3" s="15" customFormat="1" ht="150" customHeight="1">
      <c r="B24" s="29"/>
      <c r="C24" s="29"/>
    </row>
    <row r="25" spans="2:3" s="15" customFormat="1" ht="12.75">
      <c r="B25" s="29"/>
      <c r="C25" s="29"/>
    </row>
    <row r="26" spans="2:3" s="15" customFormat="1" ht="12.75">
      <c r="B26" s="29"/>
      <c r="C26" s="29"/>
    </row>
    <row r="27" spans="2:3" s="15" customFormat="1" ht="12.75">
      <c r="B27" s="29"/>
      <c r="C27" s="29"/>
    </row>
    <row r="28" spans="2:3" s="15" customFormat="1" ht="12.75">
      <c r="B28" s="29"/>
      <c r="C28" s="29"/>
    </row>
    <row r="29" spans="2:3" s="15" customFormat="1" ht="12.75">
      <c r="B29" s="29"/>
      <c r="C29" s="29"/>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Hormel Foods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Equipment Design Checklist</dc:title>
  <dc:subject/>
  <dc:creator>***</dc:creator>
  <cp:keywords/>
  <dc:description/>
  <cp:lastModifiedBy>Galer, Chad</cp:lastModifiedBy>
  <cp:lastPrinted>2005-06-23T18:45:35Z</cp:lastPrinted>
  <dcterms:created xsi:type="dcterms:W3CDTF">1998-11-19T15:58:58Z</dcterms:created>
  <dcterms:modified xsi:type="dcterms:W3CDTF">2017-05-19T20:03:03Z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